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dmin\Desktop\KẾ HOẠCH THẦU VTYT\T3.2026 THẦU MUA SẮM HCXN CẤP THIẾT 2026\WEB-YCBG446\"/>
    </mc:Choice>
  </mc:AlternateContent>
  <xr:revisionPtr revIDLastSave="0" documentId="13_ncr:1_{68FA16B7-20F3-41D5-B3A3-BEAD1F3D200D}" xr6:coauthVersionLast="47" xr6:coauthVersionMax="47" xr10:uidLastSave="{00000000-0000-0000-0000-000000000000}"/>
  <bookViews>
    <workbookView xWindow="28680" yWindow="-120" windowWidth="11760" windowHeight="20130" activeTab="1" xr2:uid="{0344A0F0-BD79-4F76-A7A2-C04FC22AD446}"/>
  </bookViews>
  <sheets>
    <sheet name="DANH MỤC TỔNG HỢP" sheetId="1" r:id="rId1"/>
    <sheet name="ĐÍNH KÈM YÊU CẦU BÁO GIÁ"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2" l="1"/>
  <c r="E33" i="2"/>
  <c r="E26" i="2"/>
  <c r="E25" i="2"/>
  <c r="E24" i="2"/>
  <c r="E23" i="2"/>
  <c r="E22" i="2"/>
  <c r="E21" i="2"/>
  <c r="E20" i="2"/>
  <c r="E13" i="2"/>
  <c r="N34" i="1"/>
  <c r="N33" i="1"/>
  <c r="P32" i="1"/>
  <c r="O32" i="1"/>
  <c r="O31" i="1"/>
  <c r="P31" i="1" s="1"/>
  <c r="P30" i="1"/>
  <c r="O30" i="1"/>
  <c r="O29" i="1"/>
  <c r="P29" i="1" s="1"/>
  <c r="P28" i="1"/>
  <c r="O28" i="1"/>
  <c r="O27" i="1"/>
  <c r="P27" i="1" s="1"/>
  <c r="P26" i="1"/>
  <c r="O26" i="1"/>
  <c r="N26" i="1"/>
  <c r="O25" i="1"/>
  <c r="P25" i="1" s="1"/>
  <c r="N25" i="1"/>
  <c r="O24" i="1"/>
  <c r="P24" i="1" s="1"/>
  <c r="N24" i="1"/>
  <c r="O23" i="1"/>
  <c r="P23" i="1" s="1"/>
  <c r="N23" i="1"/>
  <c r="P22" i="1"/>
  <c r="O22" i="1"/>
  <c r="N22" i="1"/>
  <c r="N21" i="1"/>
  <c r="P21" i="1" s="1"/>
  <c r="N20" i="1"/>
  <c r="P20" i="1" s="1"/>
  <c r="N13" i="1"/>
</calcChain>
</file>

<file path=xl/sharedStrings.xml><?xml version="1.0" encoding="utf-8"?>
<sst xmlns="http://schemas.openxmlformats.org/spreadsheetml/2006/main" count="417" uniqueCount="210">
  <si>
    <t>STT</t>
  </si>
  <si>
    <t>Mã vật tư theo yêu cầu báo giá</t>
  </si>
  <si>
    <t>Mã VTYT theo QĐ 5086/QĐ-BYT ngày 04/11/2021</t>
  </si>
  <si>
    <t>Danh mục hàng hoá</t>
  </si>
  <si>
    <t>Tên thương mại</t>
  </si>
  <si>
    <t>Chủng Loại/mã sản phẩm</t>
  </si>
  <si>
    <t>Tiêu chuẩn và yêu cầu kỹ thuật đề xuất</t>
  </si>
  <si>
    <t>Tiêu chuẩn &amp; yêu cầu kỹ thuật
 (theo YCBG)</t>
  </si>
  <si>
    <t>Tiêu chuẩn &amp; yêu cầu kỹ thuật
XN đề xuất</t>
  </si>
  <si>
    <t>Hãng sản xuất</t>
  </si>
  <si>
    <t>Nước sản xuất</t>
  </si>
  <si>
    <t>Qui cách đóng gói</t>
  </si>
  <si>
    <t>Đơn vị tính</t>
  </si>
  <si>
    <t>Số lượng</t>
  </si>
  <si>
    <t>Công ty báo giá</t>
  </si>
  <si>
    <t>Ghi chú</t>
  </si>
  <si>
    <t>SP1</t>
  </si>
  <si>
    <t>Hóa chất xét nghiệm định lượng CORTISOL</t>
  </si>
  <si>
    <t>06687733190 Cortisol G2 Elec cobas e100</t>
  </si>
  <si>
    <t>06687733190</t>
  </si>
  <si>
    <t xml:space="preserve">Dùng để định lượng Cortisol trong huyết thanh và huyết tương người.
-Quy cách: 100 test/ Hộp
-Phương pháp xét nghiệm: Xét nghiệm miễn dịch điện hóa phát quang “ECLIA”; 
-Giới hạn phát hiện: 1.5 nmol/L (0.054 µg/dL)
- Độ chính xác: 10.8%, (thiết bị e601, 602).
-Số lượng mẫu đánh giá: 84
-Khoảng đo :1.5‑1750 nmol/L 
-Tiêu chuẩn CE
</t>
  </si>
  <si>
    <t>Dùng để định lượng Cortíol trong huyết thanh và huyết tương người.
- Quy cách: ≤ 300 test
- Dải đo: 2‑1750 nmol/L
- Độ chính xác: ≤ 11% , số lượng mẫu đánh giá: ≥ 80
- Giới hạn phát hiện: ≤ 3.0 nmol/L
*Tiêu chuẩn: FDA/CE/ISO 13485 (hoặc các tiêu chuẩn chất lượng tương đương)</t>
  </si>
  <si>
    <t>Dùng để định lượng Cortisol trong huyết thanh và huyết tương người.
- Quy cách: ≤ 300 test
- Dải đo: 2‑1750 nmol/L
- Độ chính xác: ≤ 11% , số lượng mẫu đánh giá: ≥ 80
- Giới hạn phát hiện: ≤ 2.0 nmol/L
*Tiêu chuẩn: FDA/CE/ISO 13485 (hoặc các tiêu chuẩn chất lượng tương đương)</t>
  </si>
  <si>
    <t>Roche Diagnostics GmbH</t>
  </si>
  <si>
    <t>Đức</t>
  </si>
  <si>
    <t>100 Test/ Hộp</t>
  </si>
  <si>
    <t>Test</t>
  </si>
  <si>
    <t>Công ty TNHH Thiết bị KHKT Hoá Sinh</t>
  </si>
  <si>
    <t>SP2</t>
  </si>
  <si>
    <t>Hóa chất xét nghiệm ETHANOL</t>
  </si>
  <si>
    <t>03183777190 ETOH 100T COBASC, INTE</t>
  </si>
  <si>
    <t>03183777190</t>
  </si>
  <si>
    <t>Dùng để định lượng ethanol trong huyết thanh và huyết tương người.
- Quy cách: ≤ 300 test
- Dải đo: 0.11‑4.98 g/L
- Độ chính xác: ≤ 5% , số lượng mẫu đánh giá: ≥ 20
- Giới hạn phát hiện: ≤ 0.11 g/L
*Tiêu chuẩn: FDA/CE/ISO 13485 (hoặc các tiêu chuẩn chất lượng tương đương)</t>
  </si>
  <si>
    <t>Hộp/100 Test</t>
  </si>
  <si>
    <t>SP3</t>
  </si>
  <si>
    <t>Hóa chất xét nghiệm CA 19-9</t>
  </si>
  <si>
    <t>11776193214 CA 19-9 Elecsys cobas e 100</t>
  </si>
  <si>
    <t>11776193214</t>
  </si>
  <si>
    <t>Dùng để định lượng CA 19‑9 trong huyết thanh và huyết tương người.
- Quy cách: ≤ 300 test
- Dải đo: 1‑1000 U/mL
- Độ chính xác: ≤ 10% , số lượng mẫu đánh giá: ≥ 60
- Giới hạn phát hiện: ≤ 1 U/mL
*Tiêu chuẩn: FDA/CE/ISO 13485 (hoặc các tiêu chuẩn chất lượng tương đương)</t>
  </si>
  <si>
    <t>Roche Diagnostics (Suzhou) Ltd.</t>
  </si>
  <si>
    <t>China</t>
  </si>
  <si>
    <t>SP4</t>
  </si>
  <si>
    <t>Thuốc thử xét nghiệm định lượng PSA toàn phần</t>
  </si>
  <si>
    <t>08791686190 TOTAL PSA ELECSYS E 100 V3</t>
  </si>
  <si>
    <t>08791686190</t>
  </si>
  <si>
    <t xml:space="preserve">-'Dùng để định lượng kháng nguyên đặc hiệu tuyến tiền liệt toàn phần trong huyết thanh và huyết tương người.
-Phương pháp xét nghiệm: Xét nghiệm miễn dịch điện hóa phát quang.
-Nguyên lý bắt cặp.
-Quy cách: 100 test/ Hộp
-Giới hạn phát hiện:  0.010 ng/mL.
-Khoảng đo: 0.006‑100 ng/mL 
-Thời gian xét nghiệm (phút): 18 phút
- Độ chính xác: 5%, 
- Số lượng mẫu đánh giá: 84
-Tiêu chuẩn CE
</t>
  </si>
  <si>
    <t>Dùng để định lượng  kháng nguyên đặc hiệu tuyến tiền liệt toàn phần trong huyết thanh và huyết tương người.
- Quy cách: ≤ 300 test
- Dải đo: 0.1‑100 ng/mL
- Độ chính xác: ≤ 5% , số lượng mẫu đánh giá: ≥ 80
- Giới hạn phát hiện: ≤ 0.1 ng/mL
*Tiêu chuẩn: FDA/CE/ISO 13485 (hoặc các tiêu chuẩn chất lượng tương đương)</t>
  </si>
  <si>
    <t>Dùng để định lượng  kháng nguyên đặc hiệu tuyến tiền liệt toàn phần trong huyết thanh và huyết tương người.
- Quy cách: ≤ 300 test
- Dải đo: 0.1‑100 ng/mL
- Độ chính xác: ≤ 7% , số lượng mẫu đánh giá: ≥ 60
- Giới hạn phát hiện: ≤ 0.1 ng/mL
*Tiêu chuẩn: FDA/CE/ISO 13485 (hoặc các tiêu chuẩn chất lượng tương đương)</t>
  </si>
  <si>
    <t>SP5</t>
  </si>
  <si>
    <t>Hóa chất xét nghiệm định lượng TROPONIN T</t>
  </si>
  <si>
    <t xml:space="preserve">09315322190 Elecsys Troponin T hs 200T </t>
  </si>
  <si>
    <t>09315322190</t>
  </si>
  <si>
    <t xml:space="preserve">-Dùng để định lượng troponin T tim trong huyết thanh và huyết tương người.
-Phương pháp xét nghiệm: Xét nghiệm miễn dịch điện hóa phát quang.
-Nguyên lý bắt cặp.
-Giới hạn phát hiện: 5 ng/L (pg/mL)
-Thời gian xét nghiệm (phút): 18.
-Khoảng đo : 3-10000 ng/L .
- Độ chính xác: 4.7%, số lượng mẫu đánh giá: 84
-Tiêu chuẩn CE
</t>
  </si>
  <si>
    <t>Dùng để định lượng troponin T tim trong huyết thanh và huyết tương người.
- Quy cách: ≤ 300 test
- Dải đo: 5-10000 ng/L
- Độ chính xác: ≤ 10% , số lượng mẫu đánh giá: ≥ 80
- Giới hạn phát hiện: ≤ 5 ng/L
*Tiêu chuẩn: FDA/CE/ISO 13485 (hoặc các tiêu chuẩn chất lượng tương đương)</t>
  </si>
  <si>
    <t>200 Test/ Hộp</t>
  </si>
  <si>
    <t>SP6</t>
  </si>
  <si>
    <t>IVD là dung dịch rửa (Sample Cleaner2)</t>
  </si>
  <si>
    <t>05968828190 Sample Cleaner2- 12Ã—20 ml</t>
  </si>
  <si>
    <t>05968828190</t>
  </si>
  <si>
    <t>Dung dịch dùng để rửa kim.
Thành phần: Đệm, chất tẩy
Tiêu chuẩn CE</t>
  </si>
  <si>
    <t>Dung dịch dùng để rửa kim
*Tiêu chuẩn: FDA/CE/ISO 13485 (hoặc các tiêu chuẩn chất lượng tương đương)</t>
  </si>
  <si>
    <t>12x20ml/ Hộp</t>
  </si>
  <si>
    <t>ml</t>
  </si>
  <si>
    <t>SP7</t>
  </si>
  <si>
    <t>Hóa chất chứng: PRECICONTRO L CARDIAC</t>
  </si>
  <si>
    <t>04917049190 PRECICONTROL CARDIAC G.4 ELE</t>
  </si>
  <si>
    <t>04917049190</t>
  </si>
  <si>
    <t>-Là huyết thanh chứng đông khô lấy từ huyết thanh người với 2 khoảng nồng độ. Mẫu chứng được dùng để kiểm tra độ chính xác và độ chụm của xét nghiệm miễn dịch Elecsys CK‑MB, CK‑MB STAT, Digitoxin, Digoxin, Myoglobin, Myoglobin STAT, proBNP II, proBNP II STAT và GDF‑15.
-Thuốc thử- dung dịch tham gia phản ứng:
▪ PC CARDII1: 2 chai, mỗi chai cho 2.0 mL huyết thanh mẫu chứng 
▪ PC CARDII2: 2 chai, mỗi chai cho 2.0 mL huyết thanh mẫu chứng.
-Tiêu chuẩn CE</t>
  </si>
  <si>
    <t>Dùng để kiểm soát chất lượng xét nghiệm proBNP.
*Tiêu chuẩn: FDA/CE/ISO 13485 (hoặc các tiêu chuẩn chất lượng tương đương).</t>
  </si>
  <si>
    <t>4 x 2 mL/ Hộp</t>
  </si>
  <si>
    <t>SP8</t>
  </si>
  <si>
    <t>Vật liệu kiểm soát xét nghiệm định tính HIV</t>
  </si>
  <si>
    <t>06924107190 PreciControl HIV Gen II</t>
  </si>
  <si>
    <t>06924107190</t>
  </si>
  <si>
    <t>PreciControl HIV Gen II là huyết thanh chứng đông khô lấy từ huyết thanh người. Mẫu chứng nồng độ 1, 2 và 3 được dùng để kiểm tra độ chính xác của các xét nghiệm Elecsys HIV combi PT và Elecsys
HIV Duo.
-Thuốc thử - dung dịch tham gia xét nghiệm
▪ PC HIV1: 2 chai, mỗi chai cho 2.0 mL huyết thanh mẫu chứng Huyết thanh người, âm tính với HIV (kháng nguyên và kháng thể); chất bảo quản.
▪ PC HIV2: 2 chai, mỗi chai cho 2.0 mL huyết thanh mẫu chứng Huyết thanh người, dương tính với kháng thể kháng HIV; chất bảo quản.
▪ PC HIV3: 2 chai, mỗi chai cho 2.0 mL huyết thanh mẫu chứng Kháng nguyên HIV p24 (E. coli, rDNA) trong huyết thanh người; chất bảo quản. 
-Tiêu chuẩn CE</t>
  </si>
  <si>
    <t>Dùng trong kiểm tra chất lượng để kiểm tra độ đúng và độ chính xác của  xét nghiệm HIV.
*Tiêu chuẩn: FDA/CE/ISO 13485 (hoặc các tiêu chuẩn chất lượng tương đương)</t>
  </si>
  <si>
    <t>Dùng để kiểm soát chất lượng xét nghiệm HIV.
*Tiêu chuẩn: FDA/CE/ISO 13485 (hoặc các tiêu chuẩn chất lượng tương đương)</t>
  </si>
  <si>
    <t>6 x 2 ml/ hộp</t>
  </si>
  <si>
    <t>SP9</t>
  </si>
  <si>
    <t>Hóa chất xét nghiệm định lượng PROBNP GEN.2</t>
  </si>
  <si>
    <t>09315268190 Elecsys proBNP II 100T</t>
  </si>
  <si>
    <t>09315268190</t>
  </si>
  <si>
    <t>Dùng để định lượng  peptide lợi niệu loại B pro đầu N trong huyết thanh và huyết tương người.
- Quy cách: ≤ 300 test
- Dải đo: 10‑35000 pg/mL
- Độ chính xác: ≤ 12% , số lượng mẫu đánh giá: ≥ 60
- Giới hạn phát hiện: ≤ 10 pg/mL
*Tiêu chuẩn: FDA/CE/ISO 13485 (hoặc các tiêu chuẩn chất lượng tương đương)</t>
  </si>
  <si>
    <t>SP10</t>
  </si>
  <si>
    <t>Dung dịch đệm</t>
  </si>
  <si>
    <t>04880340190 PROCELL M 2*2 L ELEC</t>
  </si>
  <si>
    <t>04880340190</t>
  </si>
  <si>
    <t>-Là dung dịch hệ thống dùng để phát tín hiệu điện hóa dùng để phục hồi điện cực; vận chuyển hỗn hợp phản ứng thuốc thử; rửa vi hạt phủ streptavidin; phát tín hiệu.
-Thuốc thử - dung dịch tham gia xét nghiệm:
Đệm phosphate 300 mmol/L; tripropylamine 180 mmol/L; chất tẩy ≤ 0.1 %; chất bảo quản; pH 6.8.</t>
  </si>
  <si>
    <t>Dung dịch hệ thống dùng để tạo tín hiệu điện hóa.
*Tiêu chuẩn: FDA/CE/ISO 13485 (hoặc các tiêu chuẩn chất lượng tương đương)</t>
  </si>
  <si>
    <t>2 x 2L/ hộp</t>
  </si>
  <si>
    <t>SP11</t>
  </si>
  <si>
    <t xml:space="preserve">Dung dịch rửa </t>
  </si>
  <si>
    <t>04880285214 NaOH-D Solution 2x1,8 L</t>
  </si>
  <si>
    <t>04880285214</t>
  </si>
  <si>
    <t>Được sử dụng làm dung dịch rửa có tính kiềm cho cóng phản ứng.
-Tiêu chuẩn CE</t>
  </si>
  <si>
    <t>Được sử dụng làm dung dịch rửa có tính kiềm cho các cuvet phản ứng.
*Tiêu chuẩn: FDA/CE/ISO 13485 (hoặc các tiêu chuẩn chất lượng tương đương)</t>
  </si>
  <si>
    <t>2 x 1.8 L</t>
  </si>
  <si>
    <t>SP12</t>
  </si>
  <si>
    <t>Hóa chất xét nghiệm Anti-HCV</t>
  </si>
  <si>
    <t>08836981190 Elecsys Anti-HCV II 100</t>
  </si>
  <si>
    <t>08836981190</t>
  </si>
  <si>
    <t>'Dùng để phát hiện định tính kháng thể kháng vi rút viêm gan C (HCV) trong huyết thanh và huyết tương người.
-Xét nghiệm miễn dịch điện hóa phát quang “ECLIA”.
-Nguyên lý: bắt cặp
- Quy cách: 100 test
- Độ nhạy:  99.61%
- Độ đặc hiệu:  99.41-99.82%
- Độ chính xác (mẫu dương): 3.2%.
-Tiêu chuẩn CE</t>
  </si>
  <si>
    <t>Dùng để  phát hiện định tính kháng thể kháng vi rút viêm gan C (HCV) trong huyết thanh và huyết tương người.
- Quy cách: ≤ 300 test
- Độ chính xác (mẫu dương): ≤ 5%
- Độ nhạy: ≥ 99%
- Độ đặc hiệu: ≥ 99%
*Tiêu chuẩn: FDA/CE/ISO 13485 (hoặc các tiêu chuẩn chất lượng tương đương)</t>
  </si>
  <si>
    <t>Dùng để  phát hiện định tính kháng thể kháng vi rút viêm gan C (HCV) trong huyết thanh và huyết tương người.
- Quy cách: ≤ 300 test
- Độ nhạy: ≥ 99%
- Độ đặc hiệu: ≥ 99%
*Tiêu chuẩn: FDA/CE/ISO 13485 (hoặc các tiêu chuẩn chất lượng tương đương)</t>
  </si>
  <si>
    <t>SP13</t>
  </si>
  <si>
    <t>Thuốc thử xét nghiệm Protein</t>
  </si>
  <si>
    <t xml:space="preserve">03183734190 TP G2 300T COBAS C/INTEGRA </t>
  </si>
  <si>
    <t>03183734190</t>
  </si>
  <si>
    <t>Dùng để định lượng protein toàn phần trong huyết thanh và huyết tương người.
- Quy cách: ≤ 300 test
- Dải đo: 5.0‑120 g/L
- Độ chính xác: ≤ 5% , số lượng mẫu đánh giá: ≥ 20
- Giới hạn phát hiện: ≤ 5 g/L
*Tiêu chuẩn: FDA/CE/ISO 13485 (hoặc các tiêu chuẩn chất lượng tương đương)</t>
  </si>
  <si>
    <t>Hộp/300 Test</t>
  </si>
  <si>
    <t>SP14</t>
  </si>
  <si>
    <t>Hóa chất xét nghiệm HBsAg</t>
  </si>
  <si>
    <t>08814856190 Elecsys HbsAg II 100T</t>
  </si>
  <si>
    <t>08814856190</t>
  </si>
  <si>
    <t>Dùng để  phát hiện định tính  kháng nguyên bề mặt viêm gan B (HBsAg) trong huyết thanh và huyết tương người.
- Quy cách: ≤ 300 test
- Độ nhạy: ≥ 99%
- Độ đặc hiệu: ≥ 99%
*Tiêu chuẩn: FDA/CE/ISO 13485 (hoặc các tiêu chuẩn chất lượng tương đương)</t>
  </si>
  <si>
    <t>SP15</t>
  </si>
  <si>
    <t>Hóa chất xét nghiệm định lượng Cholinesterase</t>
  </si>
  <si>
    <t>04498577190 CHE GEN.2 200T COBAS C/INT</t>
  </si>
  <si>
    <t>04498577190</t>
  </si>
  <si>
    <t>Dùng để định lượng hoạt tính xúc tác của cholinesterase trong huyết thanh và huyết tương người.
- Quy cách: 200 test
- Dải đo: 100-14000 U/L
- Độ chính xác: 2.6%,
- Giới hạn phát hiện:100 U/L
*Tiêu chuẩn: CE</t>
  </si>
  <si>
    <t>Dùng để định lượng  hoạt tính xúc tác của cholinesterase trong huyết thanh và huyết tương người.
- Quy cách: ≤ 300 test
- Dải đo: 200‑14000 U/L
- Độ chính xác: ≤ 5% 
- Giới hạn phát hiện: ≤ 200 U/L
*Tiêu chuẩn: FDA/CE/ISO 13485 (hoặc các tiêu chuẩn chất lượng tương đương)</t>
  </si>
  <si>
    <t>Dùng để định lượng cholinesterase trong huyết thanh và huyết tương người.
- Quy cách: ≤ 300 test
- Dải đo: 200‑14000 U/L
- Độ chính xác: ≤ 5% 
- Giới hạn phát hiện: ≤ 200 U/L
*Tiêu chuẩn: FDA/CE/ISO 13485 (hoặc các tiêu chuẩn chất lượng tương đương)</t>
  </si>
  <si>
    <t>200 Test</t>
  </si>
  <si>
    <t>SP16</t>
  </si>
  <si>
    <t>Hóa chất xét nghiệm định lượng Phospho</t>
  </si>
  <si>
    <t>03183793122 PHOS GEN.2, 250T,C, INTE</t>
  </si>
  <si>
    <t>03183793122</t>
  </si>
  <si>
    <t>Dùng để định lượng phospho trong huyết thanh và huyết tương người.
- Quy cách: ≤ 300 test
- Dải đo: 0.15‑6.46 mmol/L
- Độ chính xác: ≤ 5% , số lượng mẫu đánh giá: ≥ 20
- Giới hạn phát hiện: ≤ 0.15 mmol/L
*Tiêu chuẩn: FDA/CE/ISO 13485 (hoặc các tiêu chuẩn chất lượng tương đương)</t>
  </si>
  <si>
    <t>250 Test</t>
  </si>
  <si>
    <t>SP17</t>
  </si>
  <si>
    <t>03005712190 PROBE WASH M ELECSYS</t>
  </si>
  <si>
    <t>03005712190</t>
  </si>
  <si>
    <t>-Dung dịch làm sạch để rửa các máy phân tích xét nghiệm miễn dịch tránh làm nhiễm chéo. 
-Thuốc thử - dung dịch tham gia xét nghiệm
KOH 176 mmol/L (tương ứng với pH 13.2); chất tẩy ≤ 1 %</t>
  </si>
  <si>
    <t>Dung dịch làm sạch dùng để rửa máy phân tích trong quá trình vận hành.
*Tiêu chuẩn: FDA/CE/ISO 13485 (hoặc các tiêu chuẩn chất lượng tương đương)</t>
  </si>
  <si>
    <t>Dùng làm dung dịch rửa kim thuốc thử khi chạy hoặc khi thay đổi thuốc thử. 
*Tiêu chuẩn: FDA/CE/ISO 13485 (hoặc các tiêu chuẩn chất lượng tương đương)</t>
  </si>
  <si>
    <t>12 x 70 ml/ Hộp</t>
  </si>
  <si>
    <t>SP18</t>
  </si>
  <si>
    <t>Dùng làm dung dịch rửa dùng để loại bỏ các chất có thể gây nhiễu đối với việc phát hiện các tín hiệu. 
*Tiêu chuẩn: FDA/CE/ISO 13485 (hoặc các tiêu chuẩn chất lượng tương đương)</t>
  </si>
  <si>
    <t>5 x 600 ml</t>
  </si>
  <si>
    <t>mL</t>
  </si>
  <si>
    <t>SP19</t>
  </si>
  <si>
    <t xml:space="preserve">Dung dịch rửa  </t>
  </si>
  <si>
    <t>Là dung dịch dùng để rửa hệ thống ống và cốc đo sau mỗi lần đo và điều chỉnh điện cực. Dung dịch còn được dùng để rửa kim hút thuốc thử.
*Tiêu chuẩn: FDA/CE/ISO 13485 (hoặc các tiêu chuẩn chất lượng tương đương)</t>
  </si>
  <si>
    <t>2x2 L</t>
  </si>
  <si>
    <t>SP20</t>
  </si>
  <si>
    <t>Hoá chất xét nghiệm GGT</t>
  </si>
  <si>
    <t>Dùng để định lượng hoạt tính xúc tác của GGT (γ‑glutamyl peptide: amino acid γ‑glutamyltransferase) trong huyết thanh và huyết tương người.
- Quy cách: ≤ 500 test
- Dải đo: 3‑1200 U/L
- Độ chính xác: ≤ 5% , số lượng mẫu đánh giá: ≥ 20
- Giới hạn phát hiện: ≤ 3 U/L
*Tiêu chuẩn: FDA/CE/ISO 13485 (hoặc các tiêu chuẩn chất lượng tương đương)</t>
  </si>
  <si>
    <t>400 test</t>
  </si>
  <si>
    <t>test</t>
  </si>
  <si>
    <t>SP21</t>
  </si>
  <si>
    <t>Hoá chất xét nghiệm ASTL</t>
  </si>
  <si>
    <t>Dùng để định định lượng hoạt tính xúc tác của AST
( L‑aspartate: 2‑oxoglutarate aminotransferase) trong huyết thanh và huyết tương người.
- Quy cách: ≤ 700 test
- Dải đo: 2-700 U/L
- Độ chính xác: ≤ 5% , số lượng mẫu đánh giá: ≥ 40
- Giới hạn phát hiện: ≤ 2 U/L
*Tiêu chuẩn: FDA/CE/ISO 13485 (hoặc các tiêu chuẩn chất lượng tương đương)</t>
  </si>
  <si>
    <t>500 test</t>
  </si>
  <si>
    <t>SP22</t>
  </si>
  <si>
    <t>Hóa chất xét nghiệm định lượng CREATININE</t>
  </si>
  <si>
    <t>Dùng để định lượng  creatinine trong huyết thanh và huyết tương người.
- Quy cách: ≤ 800 test
- Dải đo: 15‑2200 µmol/L
- Độ chính xác: ≤ 7% , số lượng mẫu đánh giá: ≥ 80
- Giới hạn phát hiện: ≤ 15µmol/L
*Tiêu chuẩn: FDA/CE/ISO 13485 (hoặc các tiêu chuẩn chất lượng tương đương)</t>
  </si>
  <si>
    <t>700 test</t>
  </si>
  <si>
    <t>SP23</t>
  </si>
  <si>
    <t>Hoá chất xét nghiệm định lượng UREA</t>
  </si>
  <si>
    <t>Dùng để định lượng urea/urea nitrogen trong huyết thanh và huyết tương người.
- Quy cách: ≤ 800 test
- Dải đo: 0.5‑40 mmol/L
- Độ chính xác: ≤ 5% , số lượng mẫu đánh giá: ≥ 80
- Giới hạn phát hiện: ≤ 0.5 mmol/L
*Tiêu chuẩn: FDA/CE/ISO 13485 (hoặc các tiêu chuẩn chất lượng tương đương)</t>
  </si>
  <si>
    <t>SP24</t>
  </si>
  <si>
    <t>Hoá chất xét nghiệm GLUCOSE</t>
  </si>
  <si>
    <t>Dùng để định lượng  glucose trong huyết thanh và huyết tương người.
- Quy cách: ≤ 1000 test
- Dải đo: 0.11‑41.6 mmol/L
- Độ chính xác: ≤ 5% , số lượng mẫu đánh giá: ≥ 80
- Giới hạn phát hiện: ≤ 0.11 mmol/L
*Tiêu chuẩn: FDA/CE/ISO 13485 (hoặc các tiêu chuẩn chất lượng tương đương)</t>
  </si>
  <si>
    <t>800 test</t>
  </si>
  <si>
    <t>SP25</t>
  </si>
  <si>
    <t>Hoá chất xét nghiệm tuyến giáp T3</t>
  </si>
  <si>
    <t>Dùng để định lượng triiodothyronine toàn phần trong huyết thanh và huyết tương người.
- Quy cách: ≤ 300 test
- Dải đo: 0.300‑10.0 nmol/L 
- Độ chính xác: ≤ 5% , số lượng mẫu đánh giá: ≥ 60
- Giới hạn phát hiện: ≤ 0.3 nmol/L 
*Tiêu chuẩn: FDA/CE/ISO 13485 (hoặc các tiêu chuẩn chất lượng tương đương)</t>
  </si>
  <si>
    <t>200 test</t>
  </si>
  <si>
    <t>SP26</t>
  </si>
  <si>
    <t>Hoá chất xét nghiệm tuyến giáp TSH</t>
  </si>
  <si>
    <t>Dùng để định lượng thyrotropin trong huyết thanh và huyết tương người.
- Quy cách: ≤ 300 test
- Dải đo: 0.005-100 µIU/mL
- Độ chính xác: ≤ 10% , số lượng mẫu đánh giá: ≥ 60
- Giới hạn phát hiện: ≤ 0.005 µIU/mL
*Tiêu chuẩn: FDA/CE/ISO 13485 (hoặc các tiêu chuẩn chất lượng tương đương)</t>
  </si>
  <si>
    <t>SP27</t>
  </si>
  <si>
    <t>Hoá chất xét nghiệm tuyến giáp FT4</t>
  </si>
  <si>
    <t>Dùng để định lượng free thyroxine trong huyết thanh và huyết tương người.
- Quy cách: ≤ 300 test
- Dải đo: 0.3‑100 pmol/L
- Độ chính xác: ≤ 10% , số lượng mẫu đánh giá: ≥ 60
- Giới hạn phát hiện: ≤ 0.3 pmol/L
*Tiêu chuẩn: FDA/CE/ISO 13485 (hoặc các tiêu chuẩn chất lượng tương đương)</t>
  </si>
  <si>
    <t>SP28</t>
  </si>
  <si>
    <t>Hoá chất xét nghiệm HDL‑cholesterol</t>
  </si>
  <si>
    <t>Dùng để định lượng nồng độ HDL‑cholesterol trong huyết thanh và huyết tương người.
- Quy cách: ≤ 300 test
- Dải đo: 0.08‑3.12 mmol/L
- Độ chính xác: ≤ 5% , số lượng mẫu đánh giá: ≥ 80
- Giới hạn phát hiện: ≤ 0.08 mmol/L
*Tiêu chuẩn: FDA/CE/ISO 13485 (hoặc các tiêu chuẩn chất lượng tương đương)</t>
  </si>
  <si>
    <t>350 test</t>
  </si>
  <si>
    <t>SP29</t>
  </si>
  <si>
    <t>Hoá chất xét nghiệm Albumin</t>
  </si>
  <si>
    <t>Dùng để định lượng  albumin trong huyết thanh và huyết tương người.
- Quy cách: ≤ 500 test
- Dải đo: 2‑60 g/L
- Độ chính xác: ≤ 5% , số lượng mẫu đánh giá: ≥ 80
- Giới hạn phát hiện: ≤ 2 g/L
*Tiêu chuẩn: FDA/CE/ISO 13485 (hoặc các tiêu chuẩn chất lượng tương đương)</t>
  </si>
  <si>
    <t>300 test</t>
  </si>
  <si>
    <t>SP30</t>
  </si>
  <si>
    <t>Hoá chất xét nghiệm định lượng MAGNESIUM</t>
  </si>
  <si>
    <t>250 test</t>
  </si>
  <si>
    <t>SP31</t>
  </si>
  <si>
    <t>Dùng để rửa tất cả ống và hệ thống máy khí máu.
*Tiêu chuẩn: FDA/CE/ISO 13485 (hoặc các tiêu chuẩn chất lượng tương đương)</t>
  </si>
  <si>
    <t>2 x 1850 mL</t>
  </si>
  <si>
    <t>SP32</t>
  </si>
  <si>
    <t>Dung hiệu chuẩn</t>
  </si>
  <si>
    <t>Dùng để hiệu chuẩn các điện cực pH, PCO2, Na+, K+, Ca2+ và Cl.
*Tiêu chuẩn: FDA/CE/ISO 13485 (hoặc các tiêu chuẩn chất lượng tương đương)</t>
  </si>
  <si>
    <t>1 x 2055 mL</t>
  </si>
  <si>
    <t>Tổng cộng: 32 mặt hàng</t>
  </si>
  <si>
    <r>
      <t>-Hóa chất xét nghiệm dùng định lượng ethanol trong huyết thanh, huyết tương người và trong nước tiểu người.
-Phương pháp xét nghiệm: Men sử dụng alcohol dehydrogenase.
-Thời gian xét nghiệm: 10 phút.
-Quy cách: 100 test/ Hộp
-Giới hạn phát hiện dưới: 0.101 g/L 
-Khoảng đo: 0.101-4.98g/L.
-Độ chính xác:3.9%
-</t>
    </r>
    <r>
      <rPr>
        <sz val="10"/>
        <color rgb="FFFF0000"/>
        <rFont val="Times New Roman"/>
        <family val="1"/>
      </rPr>
      <t>Số lượng mẫu đánh giá: 21</t>
    </r>
    <r>
      <rPr>
        <sz val="10"/>
        <rFont val="Times New Roman"/>
        <family val="1"/>
      </rPr>
      <t xml:space="preserve">
-Tiêu chuẩn CE</t>
    </r>
  </si>
  <si>
    <r>
      <t xml:space="preserve">Dùng để định lượng CA 19-9 trong huyết thanh và huyết tương người.
-Xét nghiệm miễn dịch điện hóa phát quang “ECLIA”.
-Nguyên lý bắt cặp.
-Quy cách: 100 test/ Hộp
-Thời gian xét nghiệm (Phút) : 18
- Độ chính xác: ≤ 8%, 
</t>
    </r>
    <r>
      <rPr>
        <sz val="10"/>
        <color rgb="FFFF0000"/>
        <rFont val="Times New Roman"/>
        <family val="1"/>
      </rPr>
      <t>- Số lượng mẫu đánh giá:60</t>
    </r>
    <r>
      <rPr>
        <sz val="10"/>
        <rFont val="Times New Roman"/>
        <family val="1"/>
      </rPr>
      <t xml:space="preserve">
- Giới hạn phát hiện dưới: &lt; 0.60 U/mL
-Khoảng đo: 0.600‑1000 U/mL 
-Tiêu chuẩn CE
</t>
    </r>
  </si>
  <si>
    <r>
      <t xml:space="preserve">
'Dùng để định lượng N-terminal pro B-type natriuretic peptide trong huyết thanh và huyết tương người.
-Phương pháp xét nghiệm: Xét nghiệm miễn dịch điện hóa phát quang.
-Nguyên lý: Bắt cặp
-</t>
    </r>
    <r>
      <rPr>
        <sz val="10"/>
        <color rgb="FFFF0000"/>
        <rFont val="Times New Roman"/>
        <family val="1"/>
      </rPr>
      <t xml:space="preserve">Giới hạn phát hiện: 10 pg/mL </t>
    </r>
    <r>
      <rPr>
        <sz val="10"/>
        <rFont val="Times New Roman"/>
        <family val="1"/>
      </rPr>
      <t xml:space="preserve">(1.18 pmol/L)
-Thời gian xét nghiệm (phút): 18
-Khoảng đo: 10‑35000 pg/mL.
- Độ chính xác: </t>
    </r>
    <r>
      <rPr>
        <sz val="10"/>
        <color rgb="FFFF0000"/>
        <rFont val="Times New Roman"/>
        <family val="1"/>
      </rPr>
      <t>11.2%</t>
    </r>
    <r>
      <rPr>
        <sz val="10"/>
        <rFont val="Times New Roman"/>
        <family val="1"/>
      </rPr>
      <t xml:space="preserve">, số lượng mẫu đánh giá: 84
-Tiêu chuẩn CE
</t>
    </r>
  </si>
  <si>
    <r>
      <t xml:space="preserve">Dùng để định lượng protein toàn phần trong huyết thanh và huyết tương người.
- Quy cách:  300 test
- Dải đo: 2.0-120 g/L
- Độ chính xác: ≤ 2.5%, </t>
    </r>
    <r>
      <rPr>
        <sz val="10"/>
        <color rgb="FFFF0000"/>
        <rFont val="Times New Roman"/>
        <family val="1"/>
      </rPr>
      <t>số lượng mẫu đánh giá:</t>
    </r>
    <r>
      <rPr>
        <sz val="10"/>
        <rFont val="Times New Roman"/>
        <family val="1"/>
      </rPr>
      <t xml:space="preserve"> </t>
    </r>
    <r>
      <rPr>
        <b/>
        <sz val="10"/>
        <color rgb="FFFF0000"/>
        <rFont val="Times New Roman"/>
        <family val="1"/>
      </rPr>
      <t>21</t>
    </r>
    <r>
      <rPr>
        <sz val="10"/>
        <rFont val="Times New Roman"/>
        <family val="1"/>
      </rPr>
      <t xml:space="preserve">
- Giới hạn phát hiện: ≤ 5 g/L
*Tiêu chuẩn: CE</t>
    </r>
  </si>
  <si>
    <r>
      <t>'Dùng để phát hiện định tính kháng thể kháng vi rút viêm gan B (HBsAg) trong huyết thanh và huyết tương người.
-Phương pháp xét nghiệm: Xét nghiệm miễn dịch điện hóa phát quang “ECLIA” (electrochemiluminescence immunoassay “ECLIA”). Nguyên lý bắt cặp
-Quy cách: 100 test
-</t>
    </r>
    <r>
      <rPr>
        <sz val="10"/>
        <color rgb="FFFF0000"/>
        <rFont val="Times New Roman"/>
        <family val="1"/>
      </rPr>
      <t xml:space="preserve"> Độ chính xác (mẫu dương): 7.4%</t>
    </r>
    <r>
      <rPr>
        <sz val="10"/>
        <rFont val="Times New Roman"/>
        <family val="1"/>
      </rPr>
      <t xml:space="preserve">
- Độ nhạy: 100%
- Độ đặc hiệu:  99.91-99.98%
*Tiêu chuẩn:CE</t>
    </r>
  </si>
  <si>
    <r>
      <t>Dùng để định lượng phospho trong huyết thanh và huyết tương người.
- Quy cách: 250 test
- Dải đo: 0.1-6.46 mmol/L
- Độ chính xác: 1.4%, s</t>
    </r>
    <r>
      <rPr>
        <sz val="10"/>
        <color rgb="FFFF0000"/>
        <rFont val="Times New Roman"/>
        <family val="1"/>
      </rPr>
      <t>ố lượng mẫu đánh giá: 21</t>
    </r>
    <r>
      <rPr>
        <sz val="10"/>
        <rFont val="Times New Roman"/>
        <family val="1"/>
      </rPr>
      <t xml:space="preserve">
- Giới hạn phát hiện:  0.1 mmol/L
*Tiêu chuẩn: CE</t>
    </r>
  </si>
  <si>
    <r>
      <t xml:space="preserve">Dùng để định lượng ethanol trong huyết thanh và huyết tương người.
- Quy cách: ≤ 300 test
- Dải đo: 0.11‑4.98 g/L
- Độ chính xác: ≤ 5% , </t>
    </r>
    <r>
      <rPr>
        <sz val="10"/>
        <color rgb="FFFF0000"/>
        <rFont val="Times New Roman"/>
        <family val="1"/>
      </rPr>
      <t>số lượng mẫu đánh giá: ≥ 80</t>
    </r>
    <r>
      <rPr>
        <sz val="10"/>
        <rFont val="Times New Roman"/>
        <family val="1"/>
      </rPr>
      <t xml:space="preserve">
- Giới hạn phát hiện: ≤ 0.11 g/L
*Tiêu chuẩn: FDA/CE/ISO 13485 (hoặc các tiêu chuẩn chất lượng tương đương)</t>
    </r>
  </si>
  <si>
    <r>
      <t xml:space="preserve">Dùng để định lượng CA 19‑9 trong huyết thanh và huyết tương người.
- Quy cách: ≤ 300 test
- Dải đo: 1‑1000 U/mL
- Độ chính xác: ≤ 10% , </t>
    </r>
    <r>
      <rPr>
        <sz val="10"/>
        <color rgb="FFFF0000"/>
        <rFont val="Times New Roman"/>
        <family val="1"/>
      </rPr>
      <t>số lượng mẫu đánh giá: ≥ 80</t>
    </r>
    <r>
      <rPr>
        <sz val="10"/>
        <rFont val="Times New Roman"/>
        <family val="1"/>
      </rPr>
      <t xml:space="preserve">
- Giới hạn phát hiện: ≤ 1 U/mL
*Tiêu chuẩn: FDA/CE/ISO 13485 (hoặc các tiêu chuẩn chất lượng tương đương)</t>
    </r>
  </si>
  <si>
    <r>
      <t xml:space="preserve">Dùng để định lượng  N‑terminal pro B‑type natriuretic peptide trong huyết thanh và huyết tương người.
- Quy cách: ≤ 300 test
- Dải đo: 10‑35000 pg/mL
</t>
    </r>
    <r>
      <rPr>
        <sz val="10"/>
        <color rgb="FFFF0000"/>
        <rFont val="Times New Roman"/>
        <family val="1"/>
      </rPr>
      <t>- Độ chính xác: ≤ 5%</t>
    </r>
    <r>
      <rPr>
        <sz val="10"/>
        <rFont val="Times New Roman"/>
        <family val="1"/>
      </rPr>
      <t xml:space="preserve"> , số lượng mẫu đánh giá: ≥ 80
- </t>
    </r>
    <r>
      <rPr>
        <sz val="10"/>
        <color rgb="FFFF0000"/>
        <rFont val="Times New Roman"/>
        <family val="1"/>
      </rPr>
      <t>Giới hạn phát hiện: ≤ 5 pg/m</t>
    </r>
    <r>
      <rPr>
        <sz val="10"/>
        <rFont val="Times New Roman"/>
        <family val="1"/>
      </rPr>
      <t>L
*Tiêu chuẩn: FDA/CE/ISO 13485 (hoặc các tiêu chuẩn chất lượng tương đương)</t>
    </r>
  </si>
  <si>
    <r>
      <t>Dung dịch hệ thống dùng để tạo tín hiệu điện hóa.
*</t>
    </r>
    <r>
      <rPr>
        <sz val="10"/>
        <color rgb="FFFF0000"/>
        <rFont val="Times New Roman"/>
        <family val="1"/>
      </rPr>
      <t>Tiêu chuẩn: FDA/CE/ISO 13485 (hoặc các tiêu chuẩn chất lượng tương đương)</t>
    </r>
  </si>
  <si>
    <r>
      <t xml:space="preserve">Dùng để định lượng protein toàn phần trong huyết thanh và huyết tương người.
- Quy cách: ≤ 300 test
- Dải đo: 5.0‑120 g/L
- Độ chính xác: ≤ 5% , </t>
    </r>
    <r>
      <rPr>
        <sz val="10"/>
        <color rgb="FFFF0000"/>
        <rFont val="Times New Roman"/>
        <family val="1"/>
      </rPr>
      <t>số lượng mẫu đánh giá: ≥ 80</t>
    </r>
    <r>
      <rPr>
        <sz val="10"/>
        <rFont val="Times New Roman"/>
        <family val="1"/>
      </rPr>
      <t xml:space="preserve">
- Giới hạn phát hiện: ≤ 5 g/L
*Tiêu chuẩn: FDA/CE/ISO 13485 (hoặc các tiêu chuẩn chất lượng tương đương)</t>
    </r>
  </si>
  <si>
    <r>
      <t xml:space="preserve">Dùng để  phát hiện định tính  kháng nguyên bề mặt viêm gan B (HBsAg) trong huyết thanh và huyết tương người.
- Quy cách: ≤ 300 test
- </t>
    </r>
    <r>
      <rPr>
        <sz val="10"/>
        <color rgb="FFFF0000"/>
        <rFont val="Times New Roman"/>
        <family val="1"/>
      </rPr>
      <t>Độ chính xác (mẫu dương): ≤ 6%</t>
    </r>
    <r>
      <rPr>
        <sz val="10"/>
        <rFont val="Times New Roman"/>
        <family val="1"/>
      </rPr>
      <t xml:space="preserve">
- Độ nhạy: ≥ 99%
- Độ đặc hiệu: ≥ 99%
*Tiêu chuẩn: FDA/CE/ISO 13485 (hoặc các tiêu chuẩn chất lượng tương đương)</t>
    </r>
  </si>
  <si>
    <r>
      <t xml:space="preserve">Dùng để định lượng phospho trong huyết thanh và huyết tương người.
- Quy cách: ≤ 300 test
- Dải đo: 0.15‑6.46 mmol/L
- Độ chính xác: ≤ 5% , </t>
    </r>
    <r>
      <rPr>
        <sz val="10"/>
        <color rgb="FFFF0000"/>
        <rFont val="Times New Roman"/>
        <family val="1"/>
      </rPr>
      <t>số lượng mẫu đánh giá: ≥ 80</t>
    </r>
    <r>
      <rPr>
        <sz val="10"/>
        <rFont val="Times New Roman"/>
        <family val="1"/>
      </rPr>
      <t xml:space="preserve">
- Giới hạn phát hiện: ≤ 0.15 mmol/L
*Tiêu chuẩn: FDA/CE/ISO 13485 (hoặc các tiêu chuẩn chất lượng tương đương)</t>
    </r>
  </si>
  <si>
    <r>
      <t>Đơn giá</t>
    </r>
    <r>
      <rPr>
        <b/>
        <vertAlign val="superscript"/>
        <sz val="10"/>
        <color indexed="8"/>
        <rFont val="Times New Roman"/>
        <family val="1"/>
      </rPr>
      <t xml:space="preserve"> (đã bao gồm thuế phí)  
(VNĐ)</t>
    </r>
  </si>
  <si>
    <r>
      <t>Thành tiền</t>
    </r>
    <r>
      <rPr>
        <b/>
        <vertAlign val="superscript"/>
        <sz val="10"/>
        <color indexed="8"/>
        <rFont val="Times New Roman"/>
        <family val="1"/>
      </rPr>
      <t xml:space="preserve">(VNĐ)
</t>
    </r>
  </si>
  <si>
    <t>DANH MỤC VẬT TƯ Y TẾ</t>
  </si>
  <si>
    <r>
      <rPr>
        <b/>
        <sz val="10"/>
        <color rgb="FFFF0000"/>
        <rFont val="Times New Roman"/>
        <family val="1"/>
      </rPr>
      <t>DANH MỤC VẬT TƯ Y TẾ</t>
    </r>
    <r>
      <rPr>
        <sz val="10"/>
        <color theme="1"/>
        <rFont val="Times New Roman"/>
        <family val="1"/>
      </rPr>
      <t xml:space="preserve">
</t>
    </r>
    <r>
      <rPr>
        <b/>
        <i/>
        <sz val="8"/>
        <color theme="1"/>
        <rFont val="Times New Roman"/>
        <family val="1"/>
      </rPr>
      <t>(Đính kèm Yêu cầu báo giá số  820/BVAG-VTTBYT ngày 07 tháng 5 năm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</si>
</sst>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 _₫_-;\-* #,##0\ _₫_-;_-* &quot;-&quot;??\ _₫_-;_-@_-"/>
    <numFmt numFmtId="165" formatCode="_-* #,##0_-;\-* #,##0_-;_-* &quot;-&quot;??_-;_-@_-"/>
    <numFmt numFmtId="166" formatCode="_(* #,##0_);_(* \(#,##0\);_(* &quot;-&quot;??_);_(@_)"/>
    <numFmt numFmtId="167" formatCode="_-* #,##0.000_-;\-* #,##0.000_-;_-* &quot;-&quot;??_-;_-@_-"/>
  </numFmts>
  <fonts count="12" x14ac:knownFonts="1">
    <font>
      <sz val="11"/>
      <color theme="1"/>
      <name val="Calibri"/>
      <family val="2"/>
      <scheme val="minor"/>
    </font>
    <font>
      <sz val="11"/>
      <color theme="1"/>
      <name val="Calibri"/>
      <family val="2"/>
      <scheme val="minor"/>
    </font>
    <font>
      <sz val="10"/>
      <color theme="1"/>
      <name val="Times New Roman"/>
      <family val="1"/>
    </font>
    <font>
      <b/>
      <sz val="10"/>
      <color rgb="FFFF0000"/>
      <name val="Times New Roman"/>
      <family val="1"/>
    </font>
    <font>
      <b/>
      <i/>
      <sz val="8"/>
      <color theme="1"/>
      <name val="Times New Roman"/>
      <family val="1"/>
    </font>
    <font>
      <b/>
      <sz val="10"/>
      <color rgb="FF000000"/>
      <name val="Times New Roman"/>
      <family val="1"/>
    </font>
    <font>
      <b/>
      <sz val="10"/>
      <color theme="1"/>
      <name val="Times New Roman"/>
      <family val="1"/>
    </font>
    <font>
      <sz val="10"/>
      <color rgb="FFFF0000"/>
      <name val="Times New Roman"/>
      <family val="1"/>
    </font>
    <font>
      <sz val="10"/>
      <name val="Times New Roman"/>
      <family val="1"/>
    </font>
    <font>
      <b/>
      <sz val="10"/>
      <name val="Times New Roman"/>
      <family val="1"/>
    </font>
    <font>
      <sz val="10"/>
      <name val="Arial"/>
      <family val="2"/>
    </font>
    <font>
      <b/>
      <vertAlign val="superscript"/>
      <sz val="10"/>
      <color indexed="8"/>
      <name val="Times New Roman"/>
      <family val="1"/>
    </font>
  </fonts>
  <fills count="5">
    <fill>
      <patternFill patternType="none"/>
    </fill>
    <fill>
      <patternFill patternType="gray125"/>
    </fill>
    <fill>
      <patternFill patternType="solid">
        <fgColor rgb="FFFFFFFF"/>
      </patternFill>
    </fill>
    <fill>
      <patternFill patternType="solid">
        <fgColor theme="0"/>
        <bgColor indexed="64"/>
      </patternFill>
    </fill>
    <fill>
      <patternFill patternType="solid">
        <fgColor theme="9" tint="0.79998168889431442"/>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theme="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0" fontId="10" fillId="0" borderId="0">
      <alignment vertical="top"/>
    </xf>
  </cellStyleXfs>
  <cellXfs count="45">
    <xf numFmtId="0" fontId="0" fillId="0" borderId="0" xfId="0"/>
    <xf numFmtId="0" fontId="5" fillId="0" borderId="2" xfId="0" applyFont="1" applyBorder="1" applyAlignment="1">
      <alignment horizontal="center" vertical="center" wrapText="1"/>
    </xf>
    <xf numFmtId="0" fontId="2" fillId="0" borderId="2" xfId="0" applyFont="1" applyBorder="1" applyAlignment="1">
      <alignment horizontal="center" vertical="center"/>
    </xf>
    <xf numFmtId="0" fontId="7" fillId="0" borderId="2" xfId="0" applyFont="1" applyBorder="1" applyAlignment="1">
      <alignment horizontal="center" vertical="center"/>
    </xf>
    <xf numFmtId="164" fontId="8" fillId="0" borderId="2" xfId="2" applyNumberFormat="1" applyFont="1" applyFill="1" applyBorder="1" applyAlignment="1">
      <alignment horizontal="center" vertical="center" wrapText="1"/>
    </xf>
    <xf numFmtId="164" fontId="3" fillId="0" borderId="2" xfId="2" applyNumberFormat="1" applyFont="1" applyFill="1" applyBorder="1" applyAlignment="1">
      <alignment horizontal="center" vertical="center" wrapText="1"/>
    </xf>
    <xf numFmtId="0" fontId="8" fillId="3" borderId="2" xfId="2" quotePrefix="1" applyNumberFormat="1" applyFont="1" applyFill="1" applyBorder="1" applyAlignment="1">
      <alignment horizontal="center" vertical="center" wrapText="1"/>
    </xf>
    <xf numFmtId="0" fontId="8" fillId="0" borderId="2" xfId="2" quotePrefix="1"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0" fontId="8" fillId="3" borderId="2" xfId="2" quotePrefix="1" applyNumberFormat="1" applyFont="1" applyFill="1" applyBorder="1" applyAlignment="1">
      <alignment horizontal="left" wrapText="1"/>
    </xf>
    <xf numFmtId="0" fontId="8" fillId="3" borderId="2" xfId="2" quotePrefix="1" applyNumberFormat="1" applyFont="1" applyFill="1" applyBorder="1" applyAlignment="1">
      <alignment horizontal="left" vertical="center" wrapText="1"/>
    </xf>
    <xf numFmtId="0" fontId="2" fillId="3" borderId="2" xfId="2" quotePrefix="1" applyNumberFormat="1" applyFont="1" applyFill="1" applyBorder="1" applyAlignment="1">
      <alignment horizontal="left" vertical="center" wrapText="1"/>
    </xf>
    <xf numFmtId="0" fontId="9" fillId="4" borderId="2" xfId="0" applyFont="1" applyFill="1" applyBorder="1" applyAlignment="1">
      <alignment horizontal="center" vertical="center" wrapText="1"/>
    </xf>
    <xf numFmtId="0" fontId="8" fillId="4" borderId="2" xfId="2" quotePrefix="1" applyNumberFormat="1" applyFont="1" applyFill="1" applyBorder="1" applyAlignment="1">
      <alignment horizontal="left" vertical="center" wrapText="1"/>
    </xf>
    <xf numFmtId="0" fontId="2" fillId="4" borderId="2" xfId="2" quotePrefix="1" applyNumberFormat="1" applyFont="1" applyFill="1" applyBorder="1" applyAlignment="1">
      <alignment horizontal="left" vertical="center" wrapText="1"/>
    </xf>
    <xf numFmtId="3" fontId="8" fillId="3" borderId="2" xfId="3"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8" fillId="2" borderId="2" xfId="0" applyFont="1" applyFill="1" applyBorder="1" applyAlignment="1">
      <alignment horizontal="center" vertical="center"/>
    </xf>
    <xf numFmtId="165" fontId="2" fillId="0" borderId="2" xfId="1" applyNumberFormat="1" applyFont="1" applyBorder="1" applyAlignment="1">
      <alignment horizontal="center" vertical="center"/>
    </xf>
    <xf numFmtId="3" fontId="2" fillId="3" borderId="2" xfId="2" applyNumberFormat="1" applyFont="1" applyFill="1" applyBorder="1" applyAlignment="1">
      <alignment horizontal="center" vertical="center" wrapText="1"/>
    </xf>
    <xf numFmtId="3" fontId="2" fillId="0" borderId="2" xfId="1" applyNumberFormat="1" applyFont="1" applyBorder="1" applyAlignment="1">
      <alignment horizontal="center" vertical="center"/>
    </xf>
    <xf numFmtId="3" fontId="2" fillId="0" borderId="2" xfId="0" applyNumberFormat="1" applyFont="1" applyBorder="1" applyAlignment="1">
      <alignment horizontal="center" vertical="center"/>
    </xf>
    <xf numFmtId="3" fontId="7" fillId="3" borderId="2" xfId="0" applyNumberFormat="1" applyFont="1" applyFill="1" applyBorder="1" applyAlignment="1">
      <alignment horizontal="center" vertical="center"/>
    </xf>
    <xf numFmtId="166" fontId="2" fillId="0" borderId="2" xfId="0" applyNumberFormat="1" applyFont="1" applyBorder="1" applyAlignment="1">
      <alignment horizontal="center" vertical="center"/>
    </xf>
    <xf numFmtId="167" fontId="2" fillId="0" borderId="2" xfId="1" applyNumberFormat="1" applyFont="1" applyBorder="1" applyAlignment="1">
      <alignment horizontal="center" vertical="center"/>
    </xf>
    <xf numFmtId="0" fontId="2"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2" fillId="0" borderId="2" xfId="0" quotePrefix="1" applyFont="1" applyBorder="1" applyAlignment="1">
      <alignment horizontal="center" vertical="center" wrapText="1"/>
    </xf>
    <xf numFmtId="43" fontId="2" fillId="0" borderId="2" xfId="1" applyFont="1" applyBorder="1" applyAlignment="1">
      <alignment horizontal="center" vertical="center" wrapText="1"/>
    </xf>
    <xf numFmtId="0" fontId="2" fillId="0" borderId="2" xfId="0" applyFont="1" applyBorder="1" applyAlignment="1">
      <alignment horizontal="left" vertical="center"/>
    </xf>
    <xf numFmtId="0" fontId="8" fillId="3" borderId="2" xfId="0" applyFont="1" applyFill="1" applyBorder="1" applyAlignment="1">
      <alignment horizontal="left" vertical="center" wrapText="1"/>
    </xf>
    <xf numFmtId="0" fontId="2" fillId="0" borderId="2" xfId="0" applyFont="1" applyBorder="1" applyAlignment="1">
      <alignment horizontal="left" vertical="center" wrapText="1"/>
    </xf>
    <xf numFmtId="49" fontId="8" fillId="3" borderId="2" xfId="0" applyNumberFormat="1" applyFont="1" applyFill="1" applyBorder="1" applyAlignment="1">
      <alignment horizontal="left" vertical="center" wrapText="1"/>
    </xf>
    <xf numFmtId="165" fontId="2" fillId="0" borderId="6" xfId="1" applyNumberFormat="1"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3" fontId="7" fillId="3" borderId="9"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 fillId="0" borderId="8" xfId="0" applyFont="1" applyBorder="1" applyAlignment="1">
      <alignment horizontal="center" vertical="center"/>
    </xf>
    <xf numFmtId="0" fontId="3"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cellXfs>
  <cellStyles count="4">
    <cellStyle name="Comma" xfId="1" builtinId="3"/>
    <cellStyle name="Comma 2" xfId="2" xr:uid="{B647092C-700F-4EAD-9410-D5EF28DDAD79}"/>
    <cellStyle name="Normal" xfId="0" builtinId="0"/>
    <cellStyle name="Normal 2" xfId="3" xr:uid="{E6C571D6-59CC-4B3F-9DFF-6D90CD61BF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943-A67F-4EE9-BBE9-1D1E1D8F5AE6}">
  <dimension ref="A1:R35"/>
  <sheetViews>
    <sheetView workbookViewId="0">
      <selection activeCell="K4" sqref="K4"/>
    </sheetView>
  </sheetViews>
  <sheetFormatPr defaultRowHeight="15" x14ac:dyDescent="0.25"/>
  <cols>
    <col min="3" max="3" width="10.42578125" customWidth="1"/>
    <col min="4" max="4" width="11.140625" customWidth="1"/>
    <col min="7" max="7" width="35.7109375" customWidth="1"/>
    <col min="8" max="8" width="26.42578125" customWidth="1"/>
    <col min="9" max="9" width="25.42578125" customWidth="1"/>
    <col min="12" max="12" width="11.5703125" customWidth="1"/>
    <col min="16" max="16" width="12.5703125" customWidth="1"/>
  </cols>
  <sheetData>
    <row r="1" spans="1:18" ht="22.5" customHeight="1" x14ac:dyDescent="0.25">
      <c r="A1" s="41" t="s">
        <v>208</v>
      </c>
      <c r="B1" s="37"/>
      <c r="C1" s="37"/>
      <c r="D1" s="37"/>
      <c r="E1" s="37"/>
      <c r="F1" s="37"/>
      <c r="G1" s="37"/>
      <c r="H1" s="37"/>
      <c r="I1" s="37"/>
      <c r="J1" s="37"/>
      <c r="K1" s="37"/>
      <c r="L1" s="37"/>
      <c r="M1" s="37"/>
      <c r="N1" s="37"/>
      <c r="O1" s="37"/>
      <c r="P1" s="37"/>
      <c r="Q1" s="37"/>
      <c r="R1" s="37"/>
    </row>
    <row r="2" spans="1:18" ht="63.75" x14ac:dyDescent="0.25">
      <c r="A2" s="1" t="s">
        <v>0</v>
      </c>
      <c r="B2" s="1" t="s">
        <v>1</v>
      </c>
      <c r="C2" s="1" t="s">
        <v>2</v>
      </c>
      <c r="D2" s="1" t="s">
        <v>3</v>
      </c>
      <c r="E2" s="1" t="s">
        <v>4</v>
      </c>
      <c r="F2" s="1" t="s">
        <v>5</v>
      </c>
      <c r="G2" s="8" t="s">
        <v>6</v>
      </c>
      <c r="H2" s="12" t="s">
        <v>7</v>
      </c>
      <c r="I2" s="8" t="s">
        <v>8</v>
      </c>
      <c r="J2" s="1" t="s">
        <v>9</v>
      </c>
      <c r="K2" s="1" t="s">
        <v>10</v>
      </c>
      <c r="L2" s="16" t="s">
        <v>11</v>
      </c>
      <c r="M2" s="16" t="s">
        <v>12</v>
      </c>
      <c r="N2" s="1" t="s">
        <v>13</v>
      </c>
      <c r="O2" s="1" t="s">
        <v>206</v>
      </c>
      <c r="P2" s="1" t="s">
        <v>207</v>
      </c>
      <c r="Q2" s="16" t="s">
        <v>14</v>
      </c>
      <c r="R2" s="16" t="s">
        <v>15</v>
      </c>
    </row>
    <row r="3" spans="1:18" ht="153" x14ac:dyDescent="0.25">
      <c r="A3" s="2">
        <v>1</v>
      </c>
      <c r="B3" s="2" t="s">
        <v>16</v>
      </c>
      <c r="C3" s="2"/>
      <c r="D3" s="4" t="s">
        <v>17</v>
      </c>
      <c r="E3" s="6" t="s">
        <v>18</v>
      </c>
      <c r="F3" s="6" t="s">
        <v>19</v>
      </c>
      <c r="G3" s="9" t="s">
        <v>20</v>
      </c>
      <c r="H3" s="13" t="s">
        <v>21</v>
      </c>
      <c r="I3" s="30" t="s">
        <v>22</v>
      </c>
      <c r="J3" s="6" t="s">
        <v>23</v>
      </c>
      <c r="K3" s="15" t="s">
        <v>24</v>
      </c>
      <c r="L3" s="6" t="s">
        <v>25</v>
      </c>
      <c r="M3" s="15" t="s">
        <v>26</v>
      </c>
      <c r="N3" s="19">
        <v>5400</v>
      </c>
      <c r="O3" s="23">
        <v>41632.825499999999</v>
      </c>
      <c r="P3" s="23">
        <v>224817257.69999999</v>
      </c>
      <c r="Q3" s="25" t="s">
        <v>27</v>
      </c>
      <c r="R3" s="25"/>
    </row>
    <row r="4" spans="1:18" ht="153" x14ac:dyDescent="0.25">
      <c r="A4" s="2">
        <v>2</v>
      </c>
      <c r="B4" s="2" t="s">
        <v>28</v>
      </c>
      <c r="C4" s="2"/>
      <c r="D4" s="4" t="s">
        <v>29</v>
      </c>
      <c r="E4" s="6" t="s">
        <v>30</v>
      </c>
      <c r="F4" s="6" t="s">
        <v>31</v>
      </c>
      <c r="G4" s="10" t="s">
        <v>193</v>
      </c>
      <c r="H4" s="13" t="s">
        <v>199</v>
      </c>
      <c r="I4" s="30" t="s">
        <v>32</v>
      </c>
      <c r="J4" s="6" t="s">
        <v>23</v>
      </c>
      <c r="K4" s="15" t="s">
        <v>24</v>
      </c>
      <c r="L4" s="6" t="s">
        <v>33</v>
      </c>
      <c r="M4" s="15" t="s">
        <v>26</v>
      </c>
      <c r="N4" s="19">
        <v>2800</v>
      </c>
      <c r="O4" s="23">
        <v>26984.243999999999</v>
      </c>
      <c r="P4" s="23">
        <v>75555883.200000003</v>
      </c>
      <c r="Q4" s="25" t="s">
        <v>27</v>
      </c>
      <c r="R4" s="25"/>
    </row>
    <row r="5" spans="1:18" ht="165.75" x14ac:dyDescent="0.25">
      <c r="A5" s="2">
        <v>3</v>
      </c>
      <c r="B5" s="2" t="s">
        <v>34</v>
      </c>
      <c r="C5" s="2"/>
      <c r="D5" s="4" t="s">
        <v>35</v>
      </c>
      <c r="E5" s="6" t="s">
        <v>36</v>
      </c>
      <c r="F5" s="6" t="s">
        <v>37</v>
      </c>
      <c r="G5" s="10" t="s">
        <v>194</v>
      </c>
      <c r="H5" s="13" t="s">
        <v>200</v>
      </c>
      <c r="I5" s="30" t="s">
        <v>38</v>
      </c>
      <c r="J5" s="6" t="s">
        <v>39</v>
      </c>
      <c r="K5" s="15" t="s">
        <v>40</v>
      </c>
      <c r="L5" s="6" t="s">
        <v>25</v>
      </c>
      <c r="M5" s="15" t="s">
        <v>26</v>
      </c>
      <c r="N5" s="19">
        <v>600</v>
      </c>
      <c r="O5" s="23">
        <v>80952.7215</v>
      </c>
      <c r="P5" s="23">
        <v>48571632.899999999</v>
      </c>
      <c r="Q5" s="25" t="s">
        <v>27</v>
      </c>
      <c r="R5" s="25"/>
    </row>
    <row r="6" spans="1:18" ht="191.25" x14ac:dyDescent="0.25">
      <c r="A6" s="2">
        <v>4</v>
      </c>
      <c r="B6" s="2" t="s">
        <v>41</v>
      </c>
      <c r="C6" s="2"/>
      <c r="D6" s="4" t="s">
        <v>42</v>
      </c>
      <c r="E6" s="7" t="s">
        <v>43</v>
      </c>
      <c r="F6" s="7" t="s">
        <v>44</v>
      </c>
      <c r="G6" s="11" t="s">
        <v>45</v>
      </c>
      <c r="H6" s="14" t="s">
        <v>46</v>
      </c>
      <c r="I6" s="30" t="s">
        <v>47</v>
      </c>
      <c r="J6" s="6" t="s">
        <v>23</v>
      </c>
      <c r="K6" s="15" t="s">
        <v>24</v>
      </c>
      <c r="L6" s="6" t="s">
        <v>25</v>
      </c>
      <c r="M6" s="15" t="s">
        <v>26</v>
      </c>
      <c r="N6" s="19">
        <v>600</v>
      </c>
      <c r="O6" s="23">
        <v>64248.1875</v>
      </c>
      <c r="P6" s="23">
        <v>38548912.5</v>
      </c>
      <c r="Q6" s="25" t="s">
        <v>27</v>
      </c>
      <c r="R6" s="25"/>
    </row>
    <row r="7" spans="1:18" ht="153" x14ac:dyDescent="0.25">
      <c r="A7" s="2">
        <v>5</v>
      </c>
      <c r="B7" s="2" t="s">
        <v>48</v>
      </c>
      <c r="C7" s="2"/>
      <c r="D7" s="4" t="s">
        <v>49</v>
      </c>
      <c r="E7" s="6" t="s">
        <v>50</v>
      </c>
      <c r="F7" s="6" t="s">
        <v>51</v>
      </c>
      <c r="G7" s="10" t="s">
        <v>52</v>
      </c>
      <c r="H7" s="13" t="s">
        <v>53</v>
      </c>
      <c r="I7" s="30" t="s">
        <v>53</v>
      </c>
      <c r="J7" s="6" t="s">
        <v>23</v>
      </c>
      <c r="K7" s="15" t="s">
        <v>24</v>
      </c>
      <c r="L7" s="6" t="s">
        <v>54</v>
      </c>
      <c r="M7" s="15" t="s">
        <v>26</v>
      </c>
      <c r="N7" s="19">
        <v>12000</v>
      </c>
      <c r="O7" s="23">
        <v>48510</v>
      </c>
      <c r="P7" s="23">
        <v>582120000</v>
      </c>
      <c r="Q7" s="25" t="s">
        <v>27</v>
      </c>
      <c r="R7" s="25"/>
    </row>
    <row r="8" spans="1:18" ht="63.75" x14ac:dyDescent="0.25">
      <c r="A8" s="2">
        <v>6</v>
      </c>
      <c r="B8" s="2" t="s">
        <v>55</v>
      </c>
      <c r="C8" s="2"/>
      <c r="D8" s="4" t="s">
        <v>56</v>
      </c>
      <c r="E8" s="6" t="s">
        <v>57</v>
      </c>
      <c r="F8" s="6" t="s">
        <v>58</v>
      </c>
      <c r="G8" s="10" t="s">
        <v>59</v>
      </c>
      <c r="H8" s="13" t="s">
        <v>60</v>
      </c>
      <c r="I8" s="32" t="s">
        <v>60</v>
      </c>
      <c r="J8" s="6" t="s">
        <v>23</v>
      </c>
      <c r="K8" s="15" t="s">
        <v>24</v>
      </c>
      <c r="L8" s="6" t="s">
        <v>61</v>
      </c>
      <c r="M8" s="15" t="s">
        <v>62</v>
      </c>
      <c r="N8" s="19">
        <v>240</v>
      </c>
      <c r="O8" s="23">
        <v>2296.875</v>
      </c>
      <c r="P8" s="23">
        <v>551250</v>
      </c>
      <c r="Q8" s="25" t="s">
        <v>27</v>
      </c>
      <c r="R8" s="25"/>
    </row>
    <row r="9" spans="1:18" ht="165.75" x14ac:dyDescent="0.25">
      <c r="A9" s="2">
        <v>7</v>
      </c>
      <c r="B9" s="2" t="s">
        <v>63</v>
      </c>
      <c r="C9" s="2"/>
      <c r="D9" s="4" t="s">
        <v>64</v>
      </c>
      <c r="E9" s="6" t="s">
        <v>65</v>
      </c>
      <c r="F9" s="6" t="s">
        <v>66</v>
      </c>
      <c r="G9" s="10" t="s">
        <v>67</v>
      </c>
      <c r="H9" s="13" t="s">
        <v>68</v>
      </c>
      <c r="I9" s="30" t="s">
        <v>68</v>
      </c>
      <c r="J9" s="6" t="s">
        <v>23</v>
      </c>
      <c r="K9" s="15" t="s">
        <v>24</v>
      </c>
      <c r="L9" s="6" t="s">
        <v>69</v>
      </c>
      <c r="M9" s="15" t="s">
        <v>62</v>
      </c>
      <c r="N9" s="19">
        <v>24</v>
      </c>
      <c r="O9" s="23">
        <v>209770.3125</v>
      </c>
      <c r="P9" s="23">
        <v>5034487.5</v>
      </c>
      <c r="Q9" s="25" t="s">
        <v>27</v>
      </c>
      <c r="R9" s="25"/>
    </row>
    <row r="10" spans="1:18" ht="255" x14ac:dyDescent="0.25">
      <c r="A10" s="2">
        <v>8</v>
      </c>
      <c r="B10" s="2" t="s">
        <v>70</v>
      </c>
      <c r="C10" s="2"/>
      <c r="D10" s="4" t="s">
        <v>71</v>
      </c>
      <c r="E10" s="6" t="s">
        <v>72</v>
      </c>
      <c r="F10" s="6" t="s">
        <v>73</v>
      </c>
      <c r="G10" s="10" t="s">
        <v>74</v>
      </c>
      <c r="H10" s="13" t="s">
        <v>75</v>
      </c>
      <c r="I10" s="30" t="s">
        <v>76</v>
      </c>
      <c r="J10" s="6" t="s">
        <v>23</v>
      </c>
      <c r="K10" s="15" t="s">
        <v>24</v>
      </c>
      <c r="L10" s="6" t="s">
        <v>77</v>
      </c>
      <c r="M10" s="15" t="s">
        <v>62</v>
      </c>
      <c r="N10" s="19">
        <v>48</v>
      </c>
      <c r="O10" s="23">
        <v>326594.97499999998</v>
      </c>
      <c r="P10" s="23">
        <v>15676558.799999999</v>
      </c>
      <c r="Q10" s="25" t="s">
        <v>27</v>
      </c>
      <c r="R10" s="25"/>
    </row>
    <row r="11" spans="1:18" ht="178.5" x14ac:dyDescent="0.25">
      <c r="A11" s="2">
        <v>9</v>
      </c>
      <c r="B11" s="2" t="s">
        <v>78</v>
      </c>
      <c r="C11" s="2"/>
      <c r="D11" s="4" t="s">
        <v>79</v>
      </c>
      <c r="E11" s="6" t="s">
        <v>80</v>
      </c>
      <c r="F11" s="6" t="s">
        <v>81</v>
      </c>
      <c r="G11" s="10" t="s">
        <v>195</v>
      </c>
      <c r="H11" s="13" t="s">
        <v>201</v>
      </c>
      <c r="I11" s="30" t="s">
        <v>82</v>
      </c>
      <c r="J11" s="6" t="s">
        <v>23</v>
      </c>
      <c r="K11" s="15" t="s">
        <v>24</v>
      </c>
      <c r="L11" s="6" t="s">
        <v>25</v>
      </c>
      <c r="M11" s="15" t="s">
        <v>26</v>
      </c>
      <c r="N11" s="19">
        <v>2000</v>
      </c>
      <c r="O11" s="23">
        <v>268569</v>
      </c>
      <c r="P11" s="23">
        <v>537138000</v>
      </c>
      <c r="Q11" s="25" t="s">
        <v>27</v>
      </c>
      <c r="R11" s="25"/>
    </row>
    <row r="12" spans="1:18" ht="102" x14ac:dyDescent="0.25">
      <c r="A12" s="2">
        <v>10</v>
      </c>
      <c r="B12" s="2" t="s">
        <v>83</v>
      </c>
      <c r="C12" s="2"/>
      <c r="D12" s="4" t="s">
        <v>84</v>
      </c>
      <c r="E12" s="6" t="s">
        <v>85</v>
      </c>
      <c r="F12" s="6" t="s">
        <v>86</v>
      </c>
      <c r="G12" s="10" t="s">
        <v>87</v>
      </c>
      <c r="H12" s="13" t="s">
        <v>202</v>
      </c>
      <c r="I12" s="32" t="s">
        <v>88</v>
      </c>
      <c r="J12" s="6" t="s">
        <v>23</v>
      </c>
      <c r="K12" s="15" t="s">
        <v>24</v>
      </c>
      <c r="L12" s="6" t="s">
        <v>89</v>
      </c>
      <c r="M12" s="15" t="s">
        <v>62</v>
      </c>
      <c r="N12" s="19">
        <v>560000</v>
      </c>
      <c r="O12" s="23">
        <v>422.1105</v>
      </c>
      <c r="P12" s="23">
        <v>64160796</v>
      </c>
      <c r="Q12" s="25" t="s">
        <v>27</v>
      </c>
      <c r="R12" s="25"/>
    </row>
    <row r="13" spans="1:18" ht="76.5" x14ac:dyDescent="0.25">
      <c r="A13" s="2">
        <v>11</v>
      </c>
      <c r="B13" s="2" t="s">
        <v>90</v>
      </c>
      <c r="C13" s="2"/>
      <c r="D13" s="26" t="s">
        <v>91</v>
      </c>
      <c r="E13" s="6" t="s">
        <v>92</v>
      </c>
      <c r="F13" s="6" t="s">
        <v>93</v>
      </c>
      <c r="G13" s="10" t="s">
        <v>94</v>
      </c>
      <c r="H13" s="13" t="s">
        <v>95</v>
      </c>
      <c r="I13" s="32" t="s">
        <v>95</v>
      </c>
      <c r="J13" s="6" t="s">
        <v>39</v>
      </c>
      <c r="K13" s="15" t="s">
        <v>40</v>
      </c>
      <c r="L13" s="6" t="s">
        <v>96</v>
      </c>
      <c r="M13" s="15" t="s">
        <v>62</v>
      </c>
      <c r="N13" s="19">
        <f>14400+21600</f>
        <v>36000</v>
      </c>
      <c r="O13" s="23">
        <v>485.71249999999998</v>
      </c>
      <c r="P13" s="23">
        <v>6994260</v>
      </c>
      <c r="Q13" s="25" t="s">
        <v>27</v>
      </c>
      <c r="R13" s="25"/>
    </row>
    <row r="14" spans="1:18" ht="153" x14ac:dyDescent="0.25">
      <c r="A14" s="2">
        <v>12</v>
      </c>
      <c r="B14" s="2" t="s">
        <v>97</v>
      </c>
      <c r="C14" s="2"/>
      <c r="D14" s="4" t="s">
        <v>98</v>
      </c>
      <c r="E14" s="6" t="s">
        <v>99</v>
      </c>
      <c r="F14" s="6" t="s">
        <v>100</v>
      </c>
      <c r="G14" s="10" t="s">
        <v>101</v>
      </c>
      <c r="H14" s="13" t="s">
        <v>102</v>
      </c>
      <c r="I14" s="30" t="s">
        <v>103</v>
      </c>
      <c r="J14" s="6" t="s">
        <v>23</v>
      </c>
      <c r="K14" s="15" t="s">
        <v>24</v>
      </c>
      <c r="L14" s="6" t="s">
        <v>25</v>
      </c>
      <c r="M14" s="15" t="s">
        <v>26</v>
      </c>
      <c r="N14" s="19">
        <v>3000</v>
      </c>
      <c r="O14" s="23">
        <v>79667.752500000002</v>
      </c>
      <c r="P14" s="23">
        <v>239003257.5</v>
      </c>
      <c r="Q14" s="25" t="s">
        <v>27</v>
      </c>
      <c r="R14" s="25"/>
    </row>
    <row r="15" spans="1:18" ht="140.25" x14ac:dyDescent="0.25">
      <c r="A15" s="2">
        <v>13</v>
      </c>
      <c r="B15" s="2" t="s">
        <v>104</v>
      </c>
      <c r="C15" s="2"/>
      <c r="D15" s="4" t="s">
        <v>105</v>
      </c>
      <c r="E15" s="6" t="s">
        <v>106</v>
      </c>
      <c r="F15" s="6" t="s">
        <v>107</v>
      </c>
      <c r="G15" s="10" t="s">
        <v>196</v>
      </c>
      <c r="H15" s="13" t="s">
        <v>203</v>
      </c>
      <c r="I15" s="30" t="s">
        <v>108</v>
      </c>
      <c r="J15" s="6" t="s">
        <v>23</v>
      </c>
      <c r="K15" s="15" t="s">
        <v>24</v>
      </c>
      <c r="L15" s="6" t="s">
        <v>109</v>
      </c>
      <c r="M15" s="15" t="s">
        <v>26</v>
      </c>
      <c r="N15" s="19">
        <v>9000</v>
      </c>
      <c r="O15" s="23">
        <v>1835.6625000000001</v>
      </c>
      <c r="P15" s="23">
        <v>16520962.500000002</v>
      </c>
      <c r="Q15" s="25" t="s">
        <v>27</v>
      </c>
      <c r="R15" s="27"/>
    </row>
    <row r="16" spans="1:18" ht="153" x14ac:dyDescent="0.25">
      <c r="A16" s="2">
        <v>14</v>
      </c>
      <c r="B16" s="3" t="s">
        <v>110</v>
      </c>
      <c r="C16" s="3"/>
      <c r="D16" s="5" t="s">
        <v>111</v>
      </c>
      <c r="E16" s="6" t="s">
        <v>112</v>
      </c>
      <c r="F16" s="6" t="s">
        <v>113</v>
      </c>
      <c r="G16" s="10" t="s">
        <v>197</v>
      </c>
      <c r="H16" s="13" t="s">
        <v>204</v>
      </c>
      <c r="I16" s="30" t="s">
        <v>114</v>
      </c>
      <c r="J16" s="6" t="s">
        <v>23</v>
      </c>
      <c r="K16" s="15" t="s">
        <v>24</v>
      </c>
      <c r="L16" s="6" t="s">
        <v>25</v>
      </c>
      <c r="M16" s="15" t="s">
        <v>26</v>
      </c>
      <c r="N16" s="19">
        <v>4500</v>
      </c>
      <c r="O16" s="23">
        <v>28269.202499999999</v>
      </c>
      <c r="P16" s="23">
        <v>127211411.25</v>
      </c>
      <c r="Q16" s="25" t="s">
        <v>27</v>
      </c>
      <c r="R16" s="25"/>
    </row>
    <row r="17" spans="1:18" ht="140.25" x14ac:dyDescent="0.25">
      <c r="A17" s="2">
        <v>15</v>
      </c>
      <c r="B17" s="2" t="s">
        <v>115</v>
      </c>
      <c r="C17" s="2"/>
      <c r="D17" s="4" t="s">
        <v>116</v>
      </c>
      <c r="E17" s="6" t="s">
        <v>117</v>
      </c>
      <c r="F17" s="6" t="s">
        <v>118</v>
      </c>
      <c r="G17" s="10" t="s">
        <v>119</v>
      </c>
      <c r="H17" s="13" t="s">
        <v>120</v>
      </c>
      <c r="I17" s="30" t="s">
        <v>121</v>
      </c>
      <c r="J17" s="6" t="s">
        <v>23</v>
      </c>
      <c r="K17" s="15" t="s">
        <v>24</v>
      </c>
      <c r="L17" s="6" t="s">
        <v>122</v>
      </c>
      <c r="M17" s="15" t="s">
        <v>26</v>
      </c>
      <c r="N17" s="19">
        <v>200</v>
      </c>
      <c r="O17" s="23">
        <v>6669.5737500000005</v>
      </c>
      <c r="P17" s="23">
        <v>1333914.75</v>
      </c>
      <c r="Q17" s="25" t="s">
        <v>27</v>
      </c>
      <c r="R17" s="25"/>
    </row>
    <row r="18" spans="1:18" ht="153" x14ac:dyDescent="0.25">
      <c r="A18" s="2">
        <v>16</v>
      </c>
      <c r="B18" s="2" t="s">
        <v>123</v>
      </c>
      <c r="C18" s="2"/>
      <c r="D18" s="4" t="s">
        <v>124</v>
      </c>
      <c r="E18" s="6" t="s">
        <v>125</v>
      </c>
      <c r="F18" s="6" t="s">
        <v>126</v>
      </c>
      <c r="G18" s="10" t="s">
        <v>198</v>
      </c>
      <c r="H18" s="13" t="s">
        <v>205</v>
      </c>
      <c r="I18" s="30" t="s">
        <v>127</v>
      </c>
      <c r="J18" s="6" t="s">
        <v>23</v>
      </c>
      <c r="K18" s="15" t="s">
        <v>24</v>
      </c>
      <c r="L18" s="6" t="s">
        <v>128</v>
      </c>
      <c r="M18" s="15" t="s">
        <v>26</v>
      </c>
      <c r="N18" s="19">
        <v>250</v>
      </c>
      <c r="O18" s="23">
        <v>1600.6998000000001</v>
      </c>
      <c r="P18" s="23">
        <v>400174.95</v>
      </c>
      <c r="Q18" s="25" t="s">
        <v>27</v>
      </c>
      <c r="R18" s="25"/>
    </row>
    <row r="19" spans="1:18" ht="76.5" x14ac:dyDescent="0.25">
      <c r="A19" s="2">
        <v>17</v>
      </c>
      <c r="B19" s="2" t="s">
        <v>129</v>
      </c>
      <c r="C19" s="2"/>
      <c r="D19" s="4" t="s">
        <v>91</v>
      </c>
      <c r="E19" s="6" t="s">
        <v>130</v>
      </c>
      <c r="F19" s="6" t="s">
        <v>131</v>
      </c>
      <c r="G19" s="10" t="s">
        <v>132</v>
      </c>
      <c r="H19" s="13" t="s">
        <v>133</v>
      </c>
      <c r="I19" s="32" t="s">
        <v>134</v>
      </c>
      <c r="J19" s="6" t="s">
        <v>23</v>
      </c>
      <c r="K19" s="15" t="s">
        <v>24</v>
      </c>
      <c r="L19" s="6" t="s">
        <v>135</v>
      </c>
      <c r="M19" s="15" t="s">
        <v>62</v>
      </c>
      <c r="N19" s="19">
        <v>840</v>
      </c>
      <c r="O19" s="23">
        <v>2062.0612500000002</v>
      </c>
      <c r="P19" s="23">
        <v>1732131.4500000002</v>
      </c>
      <c r="Q19" s="25" t="s">
        <v>27</v>
      </c>
      <c r="R19" s="25"/>
    </row>
    <row r="20" spans="1:18" ht="89.25" x14ac:dyDescent="0.25">
      <c r="A20" s="2">
        <v>18</v>
      </c>
      <c r="B20" s="2" t="s">
        <v>136</v>
      </c>
      <c r="C20" s="2"/>
      <c r="D20" s="26" t="s">
        <v>91</v>
      </c>
      <c r="E20" s="2"/>
      <c r="F20" s="2"/>
      <c r="G20" s="29"/>
      <c r="H20" s="29"/>
      <c r="I20" s="31" t="s">
        <v>137</v>
      </c>
      <c r="J20" s="2"/>
      <c r="K20" s="2"/>
      <c r="L20" s="17" t="s">
        <v>138</v>
      </c>
      <c r="M20" s="2" t="s">
        <v>139</v>
      </c>
      <c r="N20" s="20">
        <f>26*5*600</f>
        <v>78000</v>
      </c>
      <c r="O20" s="24">
        <v>423.42599999999999</v>
      </c>
      <c r="P20" s="23">
        <f>O20*N20</f>
        <v>33027228</v>
      </c>
      <c r="Q20" s="25" t="s">
        <v>27</v>
      </c>
      <c r="R20" s="25"/>
    </row>
    <row r="21" spans="1:18" ht="102" x14ac:dyDescent="0.25">
      <c r="A21" s="2">
        <v>19</v>
      </c>
      <c r="B21" s="2" t="s">
        <v>140</v>
      </c>
      <c r="C21" s="2"/>
      <c r="D21" s="26" t="s">
        <v>141</v>
      </c>
      <c r="E21" s="2"/>
      <c r="F21" s="2"/>
      <c r="G21" s="29"/>
      <c r="H21" s="29"/>
      <c r="I21" s="31" t="s">
        <v>142</v>
      </c>
      <c r="J21" s="2"/>
      <c r="K21" s="2"/>
      <c r="L21" s="2" t="s">
        <v>143</v>
      </c>
      <c r="M21" s="2" t="s">
        <v>139</v>
      </c>
      <c r="N21" s="20">
        <f>43*4000</f>
        <v>172000</v>
      </c>
      <c r="O21" s="24">
        <v>476.7</v>
      </c>
      <c r="P21" s="23">
        <f t="shared" ref="P21:P32" si="0">O21*N21</f>
        <v>81992400</v>
      </c>
      <c r="Q21" s="25" t="s">
        <v>27</v>
      </c>
      <c r="R21" s="25"/>
    </row>
    <row r="22" spans="1:18" ht="178.5" x14ac:dyDescent="0.25">
      <c r="A22" s="2">
        <v>20</v>
      </c>
      <c r="B22" s="2" t="s">
        <v>144</v>
      </c>
      <c r="C22" s="2"/>
      <c r="D22" s="26" t="s">
        <v>145</v>
      </c>
      <c r="E22" s="2"/>
      <c r="F22" s="2"/>
      <c r="G22" s="29"/>
      <c r="H22" s="29"/>
      <c r="I22" s="30" t="s">
        <v>146</v>
      </c>
      <c r="J22" s="2"/>
      <c r="K22" s="2"/>
      <c r="L22" s="18" t="s">
        <v>147</v>
      </c>
      <c r="M22" s="2" t="s">
        <v>148</v>
      </c>
      <c r="N22" s="21">
        <f>9*400</f>
        <v>3600</v>
      </c>
      <c r="O22" s="28">
        <f>904428/400</f>
        <v>2261.0700000000002</v>
      </c>
      <c r="P22" s="23">
        <f t="shared" si="0"/>
        <v>8139852.0000000009</v>
      </c>
      <c r="Q22" s="25" t="s">
        <v>27</v>
      </c>
      <c r="R22" s="25"/>
    </row>
    <row r="23" spans="1:18" ht="165.75" x14ac:dyDescent="0.25">
      <c r="A23" s="2">
        <v>21</v>
      </c>
      <c r="B23" s="2" t="s">
        <v>149</v>
      </c>
      <c r="C23" s="2"/>
      <c r="D23" s="26" t="s">
        <v>150</v>
      </c>
      <c r="E23" s="2"/>
      <c r="F23" s="2"/>
      <c r="G23" s="29"/>
      <c r="H23" s="29"/>
      <c r="I23" s="30" t="s">
        <v>151</v>
      </c>
      <c r="J23" s="2"/>
      <c r="K23" s="2"/>
      <c r="L23" s="18" t="s">
        <v>152</v>
      </c>
      <c r="M23" s="2" t="s">
        <v>148</v>
      </c>
      <c r="N23" s="21">
        <f>9*500</f>
        <v>4500</v>
      </c>
      <c r="O23" s="28">
        <f>1356642/500</f>
        <v>2713.2840000000001</v>
      </c>
      <c r="P23" s="23">
        <f t="shared" si="0"/>
        <v>12209778</v>
      </c>
      <c r="Q23" s="25" t="s">
        <v>27</v>
      </c>
      <c r="R23" s="25"/>
    </row>
    <row r="24" spans="1:18" ht="153" x14ac:dyDescent="0.25">
      <c r="A24" s="2">
        <v>22</v>
      </c>
      <c r="B24" s="2" t="s">
        <v>153</v>
      </c>
      <c r="C24" s="2"/>
      <c r="D24" s="26" t="s">
        <v>154</v>
      </c>
      <c r="E24" s="2"/>
      <c r="F24" s="2"/>
      <c r="G24" s="29"/>
      <c r="H24" s="29"/>
      <c r="I24" s="30" t="s">
        <v>155</v>
      </c>
      <c r="J24" s="2"/>
      <c r="K24" s="2"/>
      <c r="L24" s="18" t="s">
        <v>156</v>
      </c>
      <c r="M24" s="2" t="s">
        <v>148</v>
      </c>
      <c r="N24" s="21">
        <f>9*700</f>
        <v>6300</v>
      </c>
      <c r="O24" s="28">
        <f>1223775/700</f>
        <v>1748.25</v>
      </c>
      <c r="P24" s="23">
        <f t="shared" si="0"/>
        <v>11013975</v>
      </c>
      <c r="Q24" s="25" t="s">
        <v>27</v>
      </c>
      <c r="R24" s="25"/>
    </row>
    <row r="25" spans="1:18" ht="153" x14ac:dyDescent="0.25">
      <c r="A25" s="2">
        <v>23</v>
      </c>
      <c r="B25" s="2" t="s">
        <v>157</v>
      </c>
      <c r="C25" s="2"/>
      <c r="D25" s="26" t="s">
        <v>158</v>
      </c>
      <c r="E25" s="2"/>
      <c r="F25" s="2"/>
      <c r="G25" s="29"/>
      <c r="H25" s="29"/>
      <c r="I25" s="30" t="s">
        <v>159</v>
      </c>
      <c r="J25" s="2"/>
      <c r="K25" s="2"/>
      <c r="L25" s="18" t="s">
        <v>152</v>
      </c>
      <c r="M25" s="2" t="s">
        <v>148</v>
      </c>
      <c r="N25" s="21">
        <f>9*500</f>
        <v>4500</v>
      </c>
      <c r="O25" s="28">
        <f>1524474/500</f>
        <v>3048.9479999999999</v>
      </c>
      <c r="P25" s="23">
        <f t="shared" si="0"/>
        <v>13720266</v>
      </c>
      <c r="Q25" s="25" t="s">
        <v>27</v>
      </c>
      <c r="R25" s="25"/>
    </row>
    <row r="26" spans="1:18" ht="153" x14ac:dyDescent="0.25">
      <c r="A26" s="2">
        <v>24</v>
      </c>
      <c r="B26" s="2" t="s">
        <v>160</v>
      </c>
      <c r="C26" s="2"/>
      <c r="D26" s="26" t="s">
        <v>161</v>
      </c>
      <c r="E26" s="2"/>
      <c r="F26" s="2"/>
      <c r="G26" s="29"/>
      <c r="H26" s="29"/>
      <c r="I26" s="30" t="s">
        <v>162</v>
      </c>
      <c r="J26" s="2"/>
      <c r="K26" s="2"/>
      <c r="L26" s="18" t="s">
        <v>163</v>
      </c>
      <c r="M26" s="2" t="s">
        <v>148</v>
      </c>
      <c r="N26" s="21">
        <f>9*800</f>
        <v>7200</v>
      </c>
      <c r="O26" s="28">
        <f>1398600/800</f>
        <v>1748.25</v>
      </c>
      <c r="P26" s="23">
        <f t="shared" si="0"/>
        <v>12587400</v>
      </c>
      <c r="Q26" s="25" t="s">
        <v>27</v>
      </c>
      <c r="R26" s="25"/>
    </row>
    <row r="27" spans="1:18" ht="165.75" x14ac:dyDescent="0.25">
      <c r="A27" s="2">
        <v>25</v>
      </c>
      <c r="B27" s="2" t="s">
        <v>164</v>
      </c>
      <c r="C27" s="2"/>
      <c r="D27" s="26" t="s">
        <v>165</v>
      </c>
      <c r="E27" s="2"/>
      <c r="F27" s="2"/>
      <c r="G27" s="29"/>
      <c r="H27" s="29"/>
      <c r="I27" s="30" t="s">
        <v>166</v>
      </c>
      <c r="J27" s="2"/>
      <c r="K27" s="2"/>
      <c r="L27" s="18" t="s">
        <v>167</v>
      </c>
      <c r="M27" s="2" t="s">
        <v>148</v>
      </c>
      <c r="N27" s="21">
        <v>200</v>
      </c>
      <c r="O27" s="28">
        <f>5384610/200</f>
        <v>26923.05</v>
      </c>
      <c r="P27" s="23">
        <f t="shared" si="0"/>
        <v>5384610</v>
      </c>
      <c r="Q27" s="25" t="s">
        <v>27</v>
      </c>
      <c r="R27" s="25"/>
    </row>
    <row r="28" spans="1:18" ht="153" x14ac:dyDescent="0.25">
      <c r="A28" s="2">
        <v>26</v>
      </c>
      <c r="B28" s="2" t="s">
        <v>168</v>
      </c>
      <c r="C28" s="2"/>
      <c r="D28" s="26" t="s">
        <v>169</v>
      </c>
      <c r="E28" s="2"/>
      <c r="F28" s="2"/>
      <c r="G28" s="29"/>
      <c r="H28" s="29"/>
      <c r="I28" s="30" t="s">
        <v>170</v>
      </c>
      <c r="J28" s="2"/>
      <c r="K28" s="2"/>
      <c r="L28" s="18" t="s">
        <v>167</v>
      </c>
      <c r="M28" s="2" t="s">
        <v>148</v>
      </c>
      <c r="N28" s="21">
        <v>200</v>
      </c>
      <c r="O28" s="28">
        <f>5384610/200</f>
        <v>26923.05</v>
      </c>
      <c r="P28" s="23">
        <f t="shared" si="0"/>
        <v>5384610</v>
      </c>
      <c r="Q28" s="25" t="s">
        <v>27</v>
      </c>
      <c r="R28" s="25"/>
    </row>
    <row r="29" spans="1:18" ht="153" x14ac:dyDescent="0.25">
      <c r="A29" s="2">
        <v>27</v>
      </c>
      <c r="B29" s="2" t="s">
        <v>171</v>
      </c>
      <c r="C29" s="2"/>
      <c r="D29" s="26" t="s">
        <v>172</v>
      </c>
      <c r="E29" s="2"/>
      <c r="F29" s="2"/>
      <c r="G29" s="29"/>
      <c r="H29" s="29"/>
      <c r="I29" s="30" t="s">
        <v>173</v>
      </c>
      <c r="J29" s="2"/>
      <c r="K29" s="2"/>
      <c r="L29" s="18" t="s">
        <v>167</v>
      </c>
      <c r="M29" s="2" t="s">
        <v>148</v>
      </c>
      <c r="N29" s="21">
        <v>200</v>
      </c>
      <c r="O29" s="28">
        <f>5653841/200</f>
        <v>28269.205000000002</v>
      </c>
      <c r="P29" s="23">
        <f t="shared" si="0"/>
        <v>5653841</v>
      </c>
      <c r="Q29" s="25" t="s">
        <v>27</v>
      </c>
      <c r="R29" s="25"/>
    </row>
    <row r="30" spans="1:18" ht="153" x14ac:dyDescent="0.25">
      <c r="A30" s="2">
        <v>28</v>
      </c>
      <c r="B30" s="2" t="s">
        <v>174</v>
      </c>
      <c r="C30" s="2"/>
      <c r="D30" s="26" t="s">
        <v>175</v>
      </c>
      <c r="E30" s="2"/>
      <c r="F30" s="2"/>
      <c r="G30" s="29"/>
      <c r="H30" s="29"/>
      <c r="I30" s="30" t="s">
        <v>176</v>
      </c>
      <c r="J30" s="2"/>
      <c r="K30" s="2"/>
      <c r="L30" s="18" t="s">
        <v>177</v>
      </c>
      <c r="M30" s="2" t="s">
        <v>148</v>
      </c>
      <c r="N30" s="21">
        <v>350</v>
      </c>
      <c r="O30" s="28">
        <f>3557106/350</f>
        <v>10163.16</v>
      </c>
      <c r="P30" s="23">
        <f t="shared" si="0"/>
        <v>3557106</v>
      </c>
      <c r="Q30" s="25" t="s">
        <v>27</v>
      </c>
      <c r="R30" s="25"/>
    </row>
    <row r="31" spans="1:18" ht="140.25" x14ac:dyDescent="0.25">
      <c r="A31" s="2">
        <v>29</v>
      </c>
      <c r="B31" s="2" t="s">
        <v>178</v>
      </c>
      <c r="C31" s="2"/>
      <c r="D31" s="26" t="s">
        <v>179</v>
      </c>
      <c r="E31" s="2"/>
      <c r="F31" s="2"/>
      <c r="G31" s="29"/>
      <c r="H31" s="29"/>
      <c r="I31" s="30" t="s">
        <v>180</v>
      </c>
      <c r="J31" s="2"/>
      <c r="K31" s="2"/>
      <c r="L31" s="18" t="s">
        <v>181</v>
      </c>
      <c r="M31" s="2" t="s">
        <v>148</v>
      </c>
      <c r="N31" s="21">
        <v>300</v>
      </c>
      <c r="O31" s="28">
        <f>271562/300</f>
        <v>905.20666666666671</v>
      </c>
      <c r="P31" s="23">
        <f t="shared" si="0"/>
        <v>271562</v>
      </c>
      <c r="Q31" s="25" t="s">
        <v>27</v>
      </c>
      <c r="R31" s="25"/>
    </row>
    <row r="32" spans="1:18" ht="153" x14ac:dyDescent="0.25">
      <c r="A32" s="2">
        <v>30</v>
      </c>
      <c r="B32" s="2" t="s">
        <v>182</v>
      </c>
      <c r="C32" s="2"/>
      <c r="D32" s="26" t="s">
        <v>183</v>
      </c>
      <c r="E32" s="2"/>
      <c r="F32" s="2"/>
      <c r="G32" s="29"/>
      <c r="H32" s="29"/>
      <c r="I32" s="30" t="s">
        <v>127</v>
      </c>
      <c r="J32" s="2"/>
      <c r="K32" s="2"/>
      <c r="L32" s="18" t="s">
        <v>184</v>
      </c>
      <c r="M32" s="2" t="s">
        <v>148</v>
      </c>
      <c r="N32" s="21">
        <v>250</v>
      </c>
      <c r="O32" s="28">
        <f>581070/250</f>
        <v>2324.2800000000002</v>
      </c>
      <c r="P32" s="23">
        <f t="shared" si="0"/>
        <v>581070</v>
      </c>
      <c r="Q32" s="25" t="s">
        <v>27</v>
      </c>
      <c r="R32" s="25"/>
    </row>
    <row r="33" spans="1:18" ht="63.75" x14ac:dyDescent="0.25">
      <c r="A33" s="2">
        <v>31</v>
      </c>
      <c r="B33" s="2" t="s">
        <v>185</v>
      </c>
      <c r="C33" s="2"/>
      <c r="D33" s="26" t="s">
        <v>91</v>
      </c>
      <c r="E33" s="2"/>
      <c r="F33" s="2"/>
      <c r="G33" s="29"/>
      <c r="H33" s="29"/>
      <c r="I33" s="30" t="s">
        <v>186</v>
      </c>
      <c r="J33" s="2"/>
      <c r="K33" s="34"/>
      <c r="L33" s="33" t="s">
        <v>187</v>
      </c>
      <c r="M33" s="2" t="s">
        <v>62</v>
      </c>
      <c r="N33" s="22">
        <f>6*3*1850</f>
        <v>33300</v>
      </c>
      <c r="O33" s="2"/>
      <c r="P33" s="2"/>
      <c r="Q33" s="25" t="s">
        <v>27</v>
      </c>
      <c r="R33" s="25"/>
    </row>
    <row r="34" spans="1:18" ht="76.5" x14ac:dyDescent="0.25">
      <c r="A34" s="2">
        <v>32</v>
      </c>
      <c r="B34" s="2" t="s">
        <v>188</v>
      </c>
      <c r="C34" s="2"/>
      <c r="D34" s="26" t="s">
        <v>189</v>
      </c>
      <c r="E34" s="2"/>
      <c r="F34" s="2"/>
      <c r="G34" s="29"/>
      <c r="H34" s="29"/>
      <c r="I34" s="30" t="s">
        <v>190</v>
      </c>
      <c r="J34" s="2"/>
      <c r="K34" s="2"/>
      <c r="L34" s="18" t="s">
        <v>191</v>
      </c>
      <c r="M34" s="2" t="s">
        <v>62</v>
      </c>
      <c r="N34" s="22">
        <f>4*3*2055</f>
        <v>24660</v>
      </c>
      <c r="O34" s="2"/>
      <c r="P34" s="2"/>
      <c r="Q34" s="25" t="s">
        <v>27</v>
      </c>
      <c r="R34" s="25"/>
    </row>
    <row r="35" spans="1:18" ht="19.5" customHeight="1" x14ac:dyDescent="0.25">
      <c r="A35" s="38" t="s">
        <v>192</v>
      </c>
      <c r="B35" s="38"/>
      <c r="C35" s="38"/>
      <c r="D35" s="38"/>
      <c r="E35" s="38"/>
      <c r="F35" s="38"/>
      <c r="G35" s="38"/>
      <c r="H35" s="38"/>
      <c r="I35" s="38"/>
      <c r="J35" s="42"/>
      <c r="K35" s="43"/>
      <c r="L35" s="43"/>
      <c r="M35" s="43"/>
      <c r="N35" s="43"/>
      <c r="O35" s="43"/>
      <c r="P35" s="43"/>
      <c r="Q35" s="43"/>
      <c r="R35" s="44"/>
    </row>
  </sheetData>
  <mergeCells count="3">
    <mergeCell ref="A1:R1"/>
    <mergeCell ref="A35:I35"/>
    <mergeCell ref="J35:R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23EC-C4E3-4A75-B03A-28AFE9A6B183}">
  <dimension ref="A1:E35"/>
  <sheetViews>
    <sheetView tabSelected="1" workbookViewId="0">
      <selection activeCell="D3" sqref="D3"/>
    </sheetView>
  </sheetViews>
  <sheetFormatPr defaultRowHeight="15" x14ac:dyDescent="0.25"/>
  <cols>
    <col min="1" max="1" width="6.7109375" customWidth="1"/>
    <col min="2" max="2" width="15.85546875" customWidth="1"/>
    <col min="3" max="3" width="33.42578125" customWidth="1"/>
    <col min="4" max="4" width="9.85546875" customWidth="1"/>
  </cols>
  <sheetData>
    <row r="1" spans="1:5" ht="29.25" customHeight="1" x14ac:dyDescent="0.25">
      <c r="A1" s="37" t="s">
        <v>209</v>
      </c>
      <c r="B1" s="37"/>
      <c r="C1" s="37"/>
      <c r="D1" s="37"/>
      <c r="E1" s="37"/>
    </row>
    <row r="2" spans="1:5" ht="25.5" x14ac:dyDescent="0.25">
      <c r="A2" s="1" t="s">
        <v>0</v>
      </c>
      <c r="B2" s="1" t="s">
        <v>3</v>
      </c>
      <c r="C2" s="8" t="s">
        <v>8</v>
      </c>
      <c r="D2" s="16" t="s">
        <v>12</v>
      </c>
      <c r="E2" s="1" t="s">
        <v>13</v>
      </c>
    </row>
    <row r="3" spans="1:5" ht="114.75" x14ac:dyDescent="0.25">
      <c r="A3" s="2">
        <v>1</v>
      </c>
      <c r="B3" s="4" t="s">
        <v>17</v>
      </c>
      <c r="C3" s="30" t="s">
        <v>22</v>
      </c>
      <c r="D3" s="15" t="s">
        <v>26</v>
      </c>
      <c r="E3" s="19">
        <v>5400</v>
      </c>
    </row>
    <row r="4" spans="1:5" ht="114.75" x14ac:dyDescent="0.25">
      <c r="A4" s="2">
        <v>2</v>
      </c>
      <c r="B4" s="4" t="s">
        <v>29</v>
      </c>
      <c r="C4" s="30" t="s">
        <v>32</v>
      </c>
      <c r="D4" s="15" t="s">
        <v>26</v>
      </c>
      <c r="E4" s="19">
        <v>2800</v>
      </c>
    </row>
    <row r="5" spans="1:5" ht="114.75" x14ac:dyDescent="0.25">
      <c r="A5" s="2">
        <v>3</v>
      </c>
      <c r="B5" s="4" t="s">
        <v>35</v>
      </c>
      <c r="C5" s="30" t="s">
        <v>38</v>
      </c>
      <c r="D5" s="15" t="s">
        <v>26</v>
      </c>
      <c r="E5" s="19">
        <v>600</v>
      </c>
    </row>
    <row r="6" spans="1:5" ht="127.5" x14ac:dyDescent="0.25">
      <c r="A6" s="2">
        <v>4</v>
      </c>
      <c r="B6" s="4" t="s">
        <v>42</v>
      </c>
      <c r="C6" s="30" t="s">
        <v>47</v>
      </c>
      <c r="D6" s="15" t="s">
        <v>26</v>
      </c>
      <c r="E6" s="19">
        <v>600</v>
      </c>
    </row>
    <row r="7" spans="1:5" ht="114.75" x14ac:dyDescent="0.25">
      <c r="A7" s="2">
        <v>5</v>
      </c>
      <c r="B7" s="4" t="s">
        <v>49</v>
      </c>
      <c r="C7" s="30" t="s">
        <v>53</v>
      </c>
      <c r="D7" s="15" t="s">
        <v>26</v>
      </c>
      <c r="E7" s="19">
        <v>12000</v>
      </c>
    </row>
    <row r="8" spans="1:5" ht="38.25" x14ac:dyDescent="0.25">
      <c r="A8" s="2">
        <v>6</v>
      </c>
      <c r="B8" s="4" t="s">
        <v>56</v>
      </c>
      <c r="C8" s="32" t="s">
        <v>60</v>
      </c>
      <c r="D8" s="15" t="s">
        <v>62</v>
      </c>
      <c r="E8" s="19">
        <v>240</v>
      </c>
    </row>
    <row r="9" spans="1:5" ht="51" x14ac:dyDescent="0.25">
      <c r="A9" s="2">
        <v>7</v>
      </c>
      <c r="B9" s="4" t="s">
        <v>64</v>
      </c>
      <c r="C9" s="30" t="s">
        <v>68</v>
      </c>
      <c r="D9" s="15" t="s">
        <v>62</v>
      </c>
      <c r="E9" s="19">
        <v>24</v>
      </c>
    </row>
    <row r="10" spans="1:5" ht="51" x14ac:dyDescent="0.25">
      <c r="A10" s="2">
        <v>8</v>
      </c>
      <c r="B10" s="4" t="s">
        <v>71</v>
      </c>
      <c r="C10" s="30" t="s">
        <v>76</v>
      </c>
      <c r="D10" s="15" t="s">
        <v>62</v>
      </c>
      <c r="E10" s="19">
        <v>48</v>
      </c>
    </row>
    <row r="11" spans="1:5" ht="127.5" x14ac:dyDescent="0.25">
      <c r="A11" s="2">
        <v>9</v>
      </c>
      <c r="B11" s="4" t="s">
        <v>79</v>
      </c>
      <c r="C11" s="30" t="s">
        <v>82</v>
      </c>
      <c r="D11" s="15" t="s">
        <v>26</v>
      </c>
      <c r="E11" s="19">
        <v>2000</v>
      </c>
    </row>
    <row r="12" spans="1:5" ht="51" x14ac:dyDescent="0.25">
      <c r="A12" s="2">
        <v>10</v>
      </c>
      <c r="B12" s="4" t="s">
        <v>84</v>
      </c>
      <c r="C12" s="32" t="s">
        <v>88</v>
      </c>
      <c r="D12" s="15" t="s">
        <v>62</v>
      </c>
      <c r="E12" s="19">
        <v>560000</v>
      </c>
    </row>
    <row r="13" spans="1:5" ht="51" x14ac:dyDescent="0.25">
      <c r="A13" s="2">
        <v>11</v>
      </c>
      <c r="B13" s="26" t="s">
        <v>91</v>
      </c>
      <c r="C13" s="32" t="s">
        <v>95</v>
      </c>
      <c r="D13" s="15" t="s">
        <v>62</v>
      </c>
      <c r="E13" s="19">
        <f>14400+21600</f>
        <v>36000</v>
      </c>
    </row>
    <row r="14" spans="1:5" ht="102" x14ac:dyDescent="0.25">
      <c r="A14" s="2">
        <v>12</v>
      </c>
      <c r="B14" s="4" t="s">
        <v>98</v>
      </c>
      <c r="C14" s="30" t="s">
        <v>103</v>
      </c>
      <c r="D14" s="15" t="s">
        <v>26</v>
      </c>
      <c r="E14" s="19">
        <v>3000</v>
      </c>
    </row>
    <row r="15" spans="1:5" ht="114.75" x14ac:dyDescent="0.25">
      <c r="A15" s="2">
        <v>13</v>
      </c>
      <c r="B15" s="4" t="s">
        <v>105</v>
      </c>
      <c r="C15" s="30" t="s">
        <v>108</v>
      </c>
      <c r="D15" s="15" t="s">
        <v>26</v>
      </c>
      <c r="E15" s="19">
        <v>9000</v>
      </c>
    </row>
    <row r="16" spans="1:5" ht="102" x14ac:dyDescent="0.25">
      <c r="A16" s="2">
        <v>14</v>
      </c>
      <c r="B16" s="5" t="s">
        <v>111</v>
      </c>
      <c r="C16" s="30" t="s">
        <v>114</v>
      </c>
      <c r="D16" s="15" t="s">
        <v>26</v>
      </c>
      <c r="E16" s="19">
        <v>4500</v>
      </c>
    </row>
    <row r="17" spans="1:5" ht="102" x14ac:dyDescent="0.25">
      <c r="A17" s="2">
        <v>15</v>
      </c>
      <c r="B17" s="4" t="s">
        <v>116</v>
      </c>
      <c r="C17" s="30" t="s">
        <v>121</v>
      </c>
      <c r="D17" s="15" t="s">
        <v>26</v>
      </c>
      <c r="E17" s="19">
        <v>200</v>
      </c>
    </row>
    <row r="18" spans="1:5" ht="114.75" x14ac:dyDescent="0.25">
      <c r="A18" s="2">
        <v>16</v>
      </c>
      <c r="B18" s="4" t="s">
        <v>124</v>
      </c>
      <c r="C18" s="30" t="s">
        <v>127</v>
      </c>
      <c r="D18" s="15" t="s">
        <v>26</v>
      </c>
      <c r="E18" s="19">
        <v>250</v>
      </c>
    </row>
    <row r="19" spans="1:5" ht="51" x14ac:dyDescent="0.25">
      <c r="A19" s="2">
        <v>17</v>
      </c>
      <c r="B19" s="4" t="s">
        <v>91</v>
      </c>
      <c r="C19" s="32" t="s">
        <v>134</v>
      </c>
      <c r="D19" s="15" t="s">
        <v>62</v>
      </c>
      <c r="E19" s="19">
        <v>840</v>
      </c>
    </row>
    <row r="20" spans="1:5" ht="63.75" x14ac:dyDescent="0.25">
      <c r="A20" s="2">
        <v>18</v>
      </c>
      <c r="B20" s="26" t="s">
        <v>91</v>
      </c>
      <c r="C20" s="31" t="s">
        <v>137</v>
      </c>
      <c r="D20" s="2" t="s">
        <v>139</v>
      </c>
      <c r="E20" s="20">
        <f>26*5*600</f>
        <v>78000</v>
      </c>
    </row>
    <row r="21" spans="1:5" ht="76.5" x14ac:dyDescent="0.25">
      <c r="A21" s="2">
        <v>19</v>
      </c>
      <c r="B21" s="26" t="s">
        <v>141</v>
      </c>
      <c r="C21" s="31" t="s">
        <v>142</v>
      </c>
      <c r="D21" s="2" t="s">
        <v>139</v>
      </c>
      <c r="E21" s="20">
        <f>43*4000</f>
        <v>172000</v>
      </c>
    </row>
    <row r="22" spans="1:5" ht="140.25" x14ac:dyDescent="0.25">
      <c r="A22" s="2">
        <v>20</v>
      </c>
      <c r="B22" s="26" t="s">
        <v>145</v>
      </c>
      <c r="C22" s="30" t="s">
        <v>146</v>
      </c>
      <c r="D22" s="2" t="s">
        <v>148</v>
      </c>
      <c r="E22" s="21">
        <f>9*400</f>
        <v>3600</v>
      </c>
    </row>
    <row r="23" spans="1:5" ht="153" x14ac:dyDescent="0.25">
      <c r="A23" s="2">
        <v>21</v>
      </c>
      <c r="B23" s="26" t="s">
        <v>150</v>
      </c>
      <c r="C23" s="30" t="s">
        <v>151</v>
      </c>
      <c r="D23" s="2" t="s">
        <v>148</v>
      </c>
      <c r="E23" s="21">
        <f>9*500</f>
        <v>4500</v>
      </c>
    </row>
    <row r="24" spans="1:5" ht="114.75" x14ac:dyDescent="0.25">
      <c r="A24" s="2">
        <v>22</v>
      </c>
      <c r="B24" s="26" t="s">
        <v>154</v>
      </c>
      <c r="C24" s="30" t="s">
        <v>155</v>
      </c>
      <c r="D24" s="2" t="s">
        <v>148</v>
      </c>
      <c r="E24" s="21">
        <f>9*700</f>
        <v>6300</v>
      </c>
    </row>
    <row r="25" spans="1:5" ht="114.75" x14ac:dyDescent="0.25">
      <c r="A25" s="2">
        <v>23</v>
      </c>
      <c r="B25" s="26" t="s">
        <v>158</v>
      </c>
      <c r="C25" s="30" t="s">
        <v>159</v>
      </c>
      <c r="D25" s="2" t="s">
        <v>148</v>
      </c>
      <c r="E25" s="21">
        <f>9*500</f>
        <v>4500</v>
      </c>
    </row>
    <row r="26" spans="1:5" ht="114.75" x14ac:dyDescent="0.25">
      <c r="A26" s="2">
        <v>24</v>
      </c>
      <c r="B26" s="26" t="s">
        <v>161</v>
      </c>
      <c r="C26" s="30" t="s">
        <v>162</v>
      </c>
      <c r="D26" s="2" t="s">
        <v>148</v>
      </c>
      <c r="E26" s="21">
        <f>9*800</f>
        <v>7200</v>
      </c>
    </row>
    <row r="27" spans="1:5" ht="127.5" x14ac:dyDescent="0.25">
      <c r="A27" s="2">
        <v>25</v>
      </c>
      <c r="B27" s="26" t="s">
        <v>165</v>
      </c>
      <c r="C27" s="30" t="s">
        <v>166</v>
      </c>
      <c r="D27" s="2" t="s">
        <v>148</v>
      </c>
      <c r="E27" s="21">
        <v>200</v>
      </c>
    </row>
    <row r="28" spans="1:5" ht="114.75" x14ac:dyDescent="0.25">
      <c r="A28" s="2">
        <v>26</v>
      </c>
      <c r="B28" s="26" t="s">
        <v>169</v>
      </c>
      <c r="C28" s="30" t="s">
        <v>170</v>
      </c>
      <c r="D28" s="2" t="s">
        <v>148</v>
      </c>
      <c r="E28" s="21">
        <v>200</v>
      </c>
    </row>
    <row r="29" spans="1:5" ht="114.75" x14ac:dyDescent="0.25">
      <c r="A29" s="2">
        <v>27</v>
      </c>
      <c r="B29" s="26" t="s">
        <v>172</v>
      </c>
      <c r="C29" s="30" t="s">
        <v>173</v>
      </c>
      <c r="D29" s="2" t="s">
        <v>148</v>
      </c>
      <c r="E29" s="21">
        <v>200</v>
      </c>
    </row>
    <row r="30" spans="1:5" ht="127.5" x14ac:dyDescent="0.25">
      <c r="A30" s="2">
        <v>28</v>
      </c>
      <c r="B30" s="26" t="s">
        <v>175</v>
      </c>
      <c r="C30" s="30" t="s">
        <v>176</v>
      </c>
      <c r="D30" s="2" t="s">
        <v>148</v>
      </c>
      <c r="E30" s="21">
        <v>350</v>
      </c>
    </row>
    <row r="31" spans="1:5" ht="114.75" x14ac:dyDescent="0.25">
      <c r="A31" s="2">
        <v>29</v>
      </c>
      <c r="B31" s="26" t="s">
        <v>179</v>
      </c>
      <c r="C31" s="30" t="s">
        <v>180</v>
      </c>
      <c r="D31" s="2" t="s">
        <v>148</v>
      </c>
      <c r="E31" s="21">
        <v>300</v>
      </c>
    </row>
    <row r="32" spans="1:5" ht="114.75" x14ac:dyDescent="0.25">
      <c r="A32" s="2">
        <v>30</v>
      </c>
      <c r="B32" s="26" t="s">
        <v>183</v>
      </c>
      <c r="C32" s="30" t="s">
        <v>127</v>
      </c>
      <c r="D32" s="2" t="s">
        <v>148</v>
      </c>
      <c r="E32" s="21">
        <v>250</v>
      </c>
    </row>
    <row r="33" spans="1:5" ht="51" x14ac:dyDescent="0.25">
      <c r="A33" s="2">
        <v>31</v>
      </c>
      <c r="B33" s="26" t="s">
        <v>91</v>
      </c>
      <c r="C33" s="30" t="s">
        <v>186</v>
      </c>
      <c r="D33" s="2" t="s">
        <v>62</v>
      </c>
      <c r="E33" s="22">
        <f>6*3*1850</f>
        <v>33300</v>
      </c>
    </row>
    <row r="34" spans="1:5" ht="51" x14ac:dyDescent="0.25">
      <c r="A34" s="2">
        <v>32</v>
      </c>
      <c r="B34" s="26" t="s">
        <v>189</v>
      </c>
      <c r="C34" s="30" t="s">
        <v>190</v>
      </c>
      <c r="D34" s="35" t="s">
        <v>62</v>
      </c>
      <c r="E34" s="36">
        <f>4*3*2055</f>
        <v>24660</v>
      </c>
    </row>
    <row r="35" spans="1:5" ht="19.5" customHeight="1" x14ac:dyDescent="0.25">
      <c r="A35" s="38" t="s">
        <v>192</v>
      </c>
      <c r="B35" s="38"/>
      <c r="C35" s="39"/>
      <c r="D35" s="40"/>
      <c r="E35" s="40"/>
    </row>
  </sheetData>
  <mergeCells count="3">
    <mergeCell ref="A1:E1"/>
    <mergeCell ref="A35:C35"/>
    <mergeCell ref="D35:E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DANH MỤC TỔNG HỢP</vt:lpstr>
      <vt:lpstr>ĐÍNH KÈM YÊU CẦU BÁO GIÁ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2026-05-06T08:27:54Z</dcterms:created>
  <dcterms:modified xsi:type="dcterms:W3CDTF">2026-05-07T03:08:18Z</dcterms:modified>
</cp:coreProperties>
</file>